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MART" sheetId="1" r:id="rId1"/>
    <sheet name="2010-MART" sheetId="2" r:id="rId2"/>
    <sheet name="2011-MART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'2009-MART'!$CM$1:$CT$20</definedName>
    <definedName name="_xlnm.Print_Area" localSheetId="1">'2010-MART'!$BU$1:$CB$21</definedName>
  </definedNames>
  <calcPr fullCalcOnLoad="1"/>
</workbook>
</file>

<file path=xl/sharedStrings.xml><?xml version="1.0" encoding="utf-8"?>
<sst xmlns="http://schemas.openxmlformats.org/spreadsheetml/2006/main" count="1544" uniqueCount="111">
  <si>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</si>
  <si>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</si>
  <si>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</si>
  <si>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</si>
  <si>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</si>
  <si>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</si>
  <si>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</si>
  <si>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</si>
  <si>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</si>
  <si>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</si>
  <si>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</si>
  <si>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</si>
  <si>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</si>
  <si>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</si>
  <si>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</si>
  <si>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</si>
  <si>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</si>
  <si>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</si>
  <si>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</si>
  <si>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</si>
  <si>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</si>
  <si>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</si>
  <si>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</si>
  <si>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</si>
  <si>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</si>
  <si>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</si>
  <si>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</si>
  <si>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</si>
  <si>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</si>
  <si>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</si>
  <si>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</si>
  <si>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</si>
  <si>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</si>
  <si>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</si>
  <si>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</si>
  <si>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</si>
  <si>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</si>
  <si>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</si>
  <si>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</si>
  <si>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</si>
  <si>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</si>
  <si>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</si>
  <si>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</si>
  <si>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</si>
  <si>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</si>
  <si>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</si>
  <si>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</si>
  <si>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</si>
  <si>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</si>
  <si>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</si>
  <si>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</si>
  <si>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</si>
  <si>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</si>
  <si>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</si>
  <si>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</si>
  <si>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</si>
  <si>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</si>
  <si>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</si>
  <si>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</si>
  <si>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</si>
  <si>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</si>
  <si>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</si>
  <si>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</si>
  <si>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</si>
  <si>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</si>
  <si>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</si>
  <si>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</si>
  <si>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</si>
  <si>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</si>
  <si>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</si>
  <si>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</si>
  <si>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</si>
  <si>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</si>
  <si>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</si>
  <si>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</si>
  <si>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</si>
  <si>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</si>
  <si>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</si>
  <si>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</si>
  <si>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</si>
  <si>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</si>
  <si>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</si>
  <si>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</si>
  <si>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</si>
  <si>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</si>
  <si>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</si>
  <si>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</si>
  <si>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</si>
  <si>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</si>
  <si>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</si>
  <si>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</si>
  <si>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</si>
  <si>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</si>
  <si>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</si>
  <si>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</si>
  <si>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</si>
  <si>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</si>
  <si>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</si>
  <si>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</si>
  <si>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</si>
  <si>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</si>
  <si>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</si>
  <si>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</si>
  <si>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</si>
  <si>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</si>
  <si>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</si>
  <si>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</si>
  <si>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</si>
  <si>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</si>
  <si>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MART DÖNEMİNDE İZMİR İLİNE BAĞLI MÜZELERİN ZİYARETÇİ SAYILARI</t>
  </si>
  <si>
    <t>MART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</si>
</sst>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5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0" fillId="0" borderId="36" xfId="0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L1">
      <selection activeCell="Z4" sqref="Z4:Z1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39" t="s">
        <v>37</v>
      </c>
      <c r="B1" s="139"/>
      <c r="C1" s="139"/>
      <c r="D1" s="139"/>
      <c r="E1" s="139"/>
      <c r="F1" s="139"/>
      <c r="G1" s="139"/>
      <c r="H1" s="139"/>
      <c r="J1" s="138" t="s">
        <v>38</v>
      </c>
      <c r="K1" s="138"/>
      <c r="L1" s="138"/>
      <c r="M1" s="138"/>
      <c r="N1" s="138"/>
      <c r="O1" s="138"/>
      <c r="P1" s="138"/>
      <c r="Q1" s="138"/>
      <c r="S1" s="138" t="s">
        <v>39</v>
      </c>
      <c r="T1" s="138"/>
      <c r="U1" s="138"/>
      <c r="V1" s="138"/>
      <c r="W1" s="138"/>
      <c r="X1" s="138"/>
      <c r="Y1" s="138"/>
      <c r="Z1" s="138"/>
      <c r="AB1" s="138" t="s">
        <v>40</v>
      </c>
      <c r="AC1" s="138"/>
      <c r="AD1" s="138"/>
      <c r="AE1" s="138"/>
      <c r="AF1" s="138"/>
      <c r="AG1" s="138"/>
      <c r="AH1" s="138"/>
      <c r="AI1" s="138"/>
      <c r="AK1" s="138" t="s">
        <v>41</v>
      </c>
      <c r="AL1" s="138"/>
      <c r="AM1" s="138"/>
      <c r="AN1" s="138"/>
      <c r="AO1" s="138"/>
      <c r="AP1" s="138"/>
      <c r="AQ1" s="138"/>
      <c r="AR1" s="138"/>
      <c r="AT1" s="138" t="s">
        <v>42</v>
      </c>
      <c r="AU1" s="138"/>
      <c r="AV1" s="138"/>
      <c r="AW1" s="138"/>
      <c r="AX1" s="138"/>
      <c r="AY1" s="138"/>
      <c r="AZ1" s="138"/>
      <c r="BA1" s="138"/>
      <c r="BC1" s="138" t="s">
        <v>43</v>
      </c>
      <c r="BD1" s="138"/>
      <c r="BE1" s="138"/>
      <c r="BF1" s="138"/>
      <c r="BG1" s="138"/>
      <c r="BH1" s="138"/>
      <c r="BI1" s="138"/>
      <c r="BJ1" s="138"/>
      <c r="BL1" s="138" t="s">
        <v>44</v>
      </c>
      <c r="BM1" s="138"/>
      <c r="BN1" s="138"/>
      <c r="BO1" s="138"/>
      <c r="BP1" s="138"/>
      <c r="BQ1" s="138"/>
      <c r="BR1" s="138"/>
      <c r="BS1" s="138"/>
      <c r="BU1" s="138" t="s">
        <v>45</v>
      </c>
      <c r="BV1" s="138"/>
      <c r="BW1" s="138"/>
      <c r="BX1" s="138"/>
      <c r="BY1" s="138"/>
      <c r="BZ1" s="138"/>
      <c r="CA1" s="138"/>
      <c r="CB1" s="138"/>
      <c r="CD1" s="138" t="s">
        <v>46</v>
      </c>
      <c r="CE1" s="138"/>
      <c r="CF1" s="138"/>
      <c r="CG1" s="138"/>
      <c r="CH1" s="138"/>
      <c r="CI1" s="138"/>
      <c r="CJ1" s="138"/>
      <c r="CK1" s="138"/>
      <c r="CM1" s="138" t="s">
        <v>47</v>
      </c>
      <c r="CN1" s="138"/>
      <c r="CO1" s="138"/>
      <c r="CP1" s="138"/>
      <c r="CQ1" s="138"/>
      <c r="CR1" s="138"/>
      <c r="CS1" s="138"/>
      <c r="CT1" s="138"/>
      <c r="CV1" s="138" t="s">
        <v>73</v>
      </c>
      <c r="CW1" s="138"/>
      <c r="CX1" s="138"/>
      <c r="CY1" s="138"/>
      <c r="CZ1" s="138"/>
      <c r="DA1" s="138"/>
      <c r="DB1" s="138"/>
      <c r="DC1" s="138"/>
      <c r="DE1" s="137" t="s">
        <v>50</v>
      </c>
      <c r="DF1" s="137"/>
      <c r="DG1" s="137"/>
      <c r="DH1" s="137"/>
      <c r="DI1" s="137"/>
      <c r="DJ1" s="137"/>
      <c r="DK1" s="137"/>
      <c r="DL1" s="137"/>
      <c r="DO1" s="137" t="s">
        <v>64</v>
      </c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6" t="s">
        <v>35</v>
      </c>
      <c r="C2" s="157"/>
      <c r="D2" s="157"/>
      <c r="E2" s="157"/>
      <c r="F2" s="158"/>
      <c r="G2" s="15" t="s">
        <v>0</v>
      </c>
      <c r="H2" s="43" t="s">
        <v>1</v>
      </c>
      <c r="I2" s="13"/>
      <c r="J2" s="16" t="s">
        <v>30</v>
      </c>
      <c r="K2" s="156" t="s">
        <v>35</v>
      </c>
      <c r="L2" s="157"/>
      <c r="M2" s="157"/>
      <c r="N2" s="157"/>
      <c r="O2" s="158"/>
      <c r="P2" s="15" t="s">
        <v>0</v>
      </c>
      <c r="Q2" s="43" t="s">
        <v>1</v>
      </c>
      <c r="S2" s="16" t="s">
        <v>30</v>
      </c>
      <c r="T2" s="156" t="s">
        <v>35</v>
      </c>
      <c r="U2" s="157"/>
      <c r="V2" s="157"/>
      <c r="W2" s="157"/>
      <c r="X2" s="158"/>
      <c r="Y2" s="15" t="s">
        <v>0</v>
      </c>
      <c r="Z2" s="43" t="s">
        <v>1</v>
      </c>
      <c r="AB2" s="16" t="s">
        <v>30</v>
      </c>
      <c r="AC2" s="156" t="s">
        <v>35</v>
      </c>
      <c r="AD2" s="157"/>
      <c r="AE2" s="157"/>
      <c r="AF2" s="157"/>
      <c r="AG2" s="158"/>
      <c r="AH2" s="15" t="s">
        <v>0</v>
      </c>
      <c r="AI2" s="43" t="s">
        <v>1</v>
      </c>
      <c r="AK2" s="16" t="s">
        <v>30</v>
      </c>
      <c r="AL2" s="156" t="s">
        <v>35</v>
      </c>
      <c r="AM2" s="157"/>
      <c r="AN2" s="157"/>
      <c r="AO2" s="157"/>
      <c r="AP2" s="158"/>
      <c r="AQ2" s="15" t="s">
        <v>0</v>
      </c>
      <c r="AR2" s="43" t="s">
        <v>1</v>
      </c>
      <c r="AT2" s="16" t="s">
        <v>30</v>
      </c>
      <c r="AU2" s="156" t="s">
        <v>35</v>
      </c>
      <c r="AV2" s="157"/>
      <c r="AW2" s="157"/>
      <c r="AX2" s="157"/>
      <c r="AY2" s="158"/>
      <c r="AZ2" s="15" t="s">
        <v>0</v>
      </c>
      <c r="BA2" s="43" t="s">
        <v>1</v>
      </c>
      <c r="BC2" s="16" t="s">
        <v>30</v>
      </c>
      <c r="BD2" s="156" t="s">
        <v>35</v>
      </c>
      <c r="BE2" s="157"/>
      <c r="BF2" s="157"/>
      <c r="BG2" s="157"/>
      <c r="BH2" s="158"/>
      <c r="BI2" s="15" t="s">
        <v>0</v>
      </c>
      <c r="BJ2" s="43" t="s">
        <v>1</v>
      </c>
      <c r="BL2" s="16" t="s">
        <v>30</v>
      </c>
      <c r="BM2" s="156" t="s">
        <v>35</v>
      </c>
      <c r="BN2" s="157"/>
      <c r="BO2" s="157"/>
      <c r="BP2" s="157"/>
      <c r="BQ2" s="158"/>
      <c r="BR2" s="15" t="s">
        <v>0</v>
      </c>
      <c r="BS2" s="43" t="s">
        <v>1</v>
      </c>
      <c r="BU2" s="16" t="s">
        <v>30</v>
      </c>
      <c r="BV2" s="156" t="s">
        <v>35</v>
      </c>
      <c r="BW2" s="157"/>
      <c r="BX2" s="157"/>
      <c r="BY2" s="157"/>
      <c r="BZ2" s="158"/>
      <c r="CA2" s="15" t="s">
        <v>0</v>
      </c>
      <c r="CB2" s="43" t="s">
        <v>1</v>
      </c>
      <c r="CD2" s="16" t="s">
        <v>30</v>
      </c>
      <c r="CE2" s="156" t="s">
        <v>35</v>
      </c>
      <c r="CF2" s="157"/>
      <c r="CG2" s="157"/>
      <c r="CH2" s="157"/>
      <c r="CI2" s="158"/>
      <c r="CJ2" s="15" t="s">
        <v>0</v>
      </c>
      <c r="CK2" s="43" t="s">
        <v>1</v>
      </c>
      <c r="CM2" s="16" t="s">
        <v>30</v>
      </c>
      <c r="CN2" s="156" t="s">
        <v>35</v>
      </c>
      <c r="CO2" s="157"/>
      <c r="CP2" s="157"/>
      <c r="CQ2" s="157"/>
      <c r="CR2" s="158"/>
      <c r="CS2" s="15" t="s">
        <v>0</v>
      </c>
      <c r="CT2" s="43" t="s">
        <v>1</v>
      </c>
      <c r="CV2" s="16" t="s">
        <v>30</v>
      </c>
      <c r="CW2" s="156" t="s">
        <v>35</v>
      </c>
      <c r="CX2" s="157"/>
      <c r="CY2" s="157"/>
      <c r="CZ2" s="157"/>
      <c r="DA2" s="158"/>
      <c r="DB2" s="15" t="s">
        <v>0</v>
      </c>
      <c r="DC2" s="43" t="s">
        <v>1</v>
      </c>
      <c r="DE2" s="16" t="s">
        <v>30</v>
      </c>
      <c r="DF2" s="156" t="s">
        <v>35</v>
      </c>
      <c r="DG2" s="157"/>
      <c r="DH2" s="157"/>
      <c r="DI2" s="157"/>
      <c r="DJ2" s="158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5"/>
      <c r="EG2" s="155"/>
      <c r="EH2" s="155"/>
      <c r="EI2" s="155"/>
      <c r="EJ2" s="155"/>
      <c r="EK2" s="155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9" t="s">
        <v>26</v>
      </c>
      <c r="F3" s="160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9" t="s">
        <v>26</v>
      </c>
      <c r="O3" s="160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9" t="s">
        <v>26</v>
      </c>
      <c r="X3" s="160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9" t="s">
        <v>26</v>
      </c>
      <c r="AG3" s="160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9" t="s">
        <v>26</v>
      </c>
      <c r="AP3" s="160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9" t="s">
        <v>26</v>
      </c>
      <c r="AY3" s="160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9" t="s">
        <v>26</v>
      </c>
      <c r="BH3" s="160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9" t="s">
        <v>26</v>
      </c>
      <c r="BQ3" s="160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9" t="s">
        <v>26</v>
      </c>
      <c r="BZ3" s="160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9" t="s">
        <v>26</v>
      </c>
      <c r="CI3" s="160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9" t="s">
        <v>26</v>
      </c>
      <c r="CR3" s="160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9" t="s">
        <v>26</v>
      </c>
      <c r="DA3" s="160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9" t="s">
        <v>26</v>
      </c>
      <c r="DJ3" s="160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6">
        <v>2008</v>
      </c>
      <c r="EH3" s="158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2"/>
      <c r="F4" s="153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2"/>
      <c r="O4" s="153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2"/>
      <c r="X4" s="153"/>
      <c r="Y4" s="9">
        <f aca="true" t="shared" si="2" ref="Y4:Y19">SUM(T4:X4)</f>
        <v>1592</v>
      </c>
      <c r="Z4" s="50">
        <v>2520</v>
      </c>
      <c r="AB4" s="34" t="s">
        <v>2</v>
      </c>
      <c r="AC4" s="3"/>
      <c r="AD4" s="4"/>
      <c r="AE4" s="3"/>
      <c r="AF4" s="152"/>
      <c r="AG4" s="153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52"/>
      <c r="AY4" s="153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2"/>
      <c r="BH4" s="153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2"/>
      <c r="BQ4" s="153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2"/>
      <c r="BZ4" s="153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2"/>
      <c r="CI4" s="153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2"/>
      <c r="CR4" s="153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80</v>
      </c>
      <c r="DG4" s="4">
        <f aca="true" t="shared" si="12" ref="DF4:DI5">SUM(C4+L4+U4+AD4+AM4+AV4+BE4+BN4+BW4+CF4+CO4+CX4)</f>
        <v>1908</v>
      </c>
      <c r="DH4" s="3">
        <f t="shared" si="12"/>
        <v>810</v>
      </c>
      <c r="DI4" s="82">
        <f t="shared" si="12"/>
        <v>0</v>
      </c>
      <c r="DJ4" s="58"/>
      <c r="DK4" s="9">
        <f>SUM(DF4:DJ4)</f>
        <v>2798</v>
      </c>
      <c r="DL4" s="50">
        <f>SUM(H4+Q4+Z4+AI4+AR4+BA4+BJ4+BS4+CB4+CK4+CT4+DC4)</f>
        <v>6480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0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2798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/>
      <c r="AE5" s="1"/>
      <c r="AF5" s="148"/>
      <c r="AG5" s="149"/>
      <c r="AH5" s="6">
        <f t="shared" si="3"/>
        <v>0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8715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8715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0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8715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810</v>
      </c>
      <c r="EJ5" s="68">
        <f>DG4</f>
        <v>1908</v>
      </c>
      <c r="EK5" s="68">
        <f>DF4</f>
        <v>80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2"/>
      <c r="F6" s="153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2"/>
      <c r="O6" s="153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2"/>
      <c r="X6" s="153"/>
      <c r="Y6" s="9">
        <f t="shared" si="2"/>
        <v>1241</v>
      </c>
      <c r="Z6" s="50">
        <v>1872</v>
      </c>
      <c r="AB6" s="34" t="s">
        <v>31</v>
      </c>
      <c r="AC6" s="3"/>
      <c r="AD6" s="4"/>
      <c r="AE6" s="3"/>
      <c r="AF6" s="152"/>
      <c r="AG6" s="153"/>
      <c r="AH6" s="9">
        <f t="shared" si="3"/>
        <v>0</v>
      </c>
      <c r="AI6" s="50"/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52"/>
      <c r="AY6" s="153"/>
      <c r="AZ6" s="9">
        <f t="shared" si="5"/>
        <v>0</v>
      </c>
      <c r="BA6" s="50"/>
      <c r="BC6" s="34" t="s">
        <v>31</v>
      </c>
      <c r="BD6" s="3"/>
      <c r="BE6" s="4"/>
      <c r="BF6" s="3"/>
      <c r="BG6" s="152"/>
      <c r="BH6" s="153"/>
      <c r="BI6" s="9">
        <f t="shared" si="6"/>
        <v>0</v>
      </c>
      <c r="BJ6" s="50"/>
      <c r="BL6" s="34" t="s">
        <v>31</v>
      </c>
      <c r="BM6" s="3"/>
      <c r="BN6" s="4"/>
      <c r="BO6" s="3"/>
      <c r="BP6" s="152"/>
      <c r="BQ6" s="153"/>
      <c r="BR6" s="9">
        <f t="shared" si="7"/>
        <v>0</v>
      </c>
      <c r="BS6" s="50"/>
      <c r="BU6" s="34" t="s">
        <v>31</v>
      </c>
      <c r="BV6" s="3"/>
      <c r="BW6" s="4"/>
      <c r="BX6" s="3"/>
      <c r="BY6" s="152"/>
      <c r="BZ6" s="153"/>
      <c r="CA6" s="9">
        <f t="shared" si="8"/>
        <v>0</v>
      </c>
      <c r="CB6" s="50"/>
      <c r="CD6" s="34" t="s">
        <v>31</v>
      </c>
      <c r="CE6" s="3"/>
      <c r="CF6" s="4"/>
      <c r="CG6" s="3"/>
      <c r="CH6" s="152"/>
      <c r="CI6" s="153"/>
      <c r="CJ6" s="9">
        <f t="shared" si="9"/>
        <v>0</v>
      </c>
      <c r="CK6" s="50"/>
      <c r="CM6" s="34" t="s">
        <v>31</v>
      </c>
      <c r="CN6" s="3"/>
      <c r="CO6" s="4"/>
      <c r="CP6" s="3"/>
      <c r="CQ6" s="152"/>
      <c r="CR6" s="153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1201</v>
      </c>
      <c r="DH6" s="3">
        <f aca="true" t="shared" si="29" ref="DH6:DH19">SUM(D6+M6+V6+AE6+AN6+AW6+BF6+BO6+BX6+CG6+CP6+CY6)</f>
        <v>2316</v>
      </c>
      <c r="DI6" s="82">
        <f aca="true" t="shared" si="30" ref="DI6:DI19">SUM(E6+N6+W6+AF6+AO6+AX6+BG6+BP6+BY6+CH6+CQ6+CZ6)</f>
        <v>0</v>
      </c>
      <c r="DJ6" s="58"/>
      <c r="DK6" s="9">
        <f t="shared" si="14"/>
        <v>3535</v>
      </c>
      <c r="DL6" s="50">
        <f aca="true" t="shared" si="31" ref="DL6:DL19">SUM(H6+Q6+Z6+AI6+AR6+BA6+BJ6+BS6+CB6+CK6+CT6+DC6)</f>
        <v>6948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0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3535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/>
      <c r="AD7" s="2"/>
      <c r="AE7" s="1"/>
      <c r="AF7" s="148"/>
      <c r="AG7" s="149"/>
      <c r="AH7" s="6">
        <f>SUM(AC7:AG7)</f>
        <v>0</v>
      </c>
      <c r="AI7" s="49"/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29</v>
      </c>
      <c r="DG7" s="2">
        <f t="shared" si="28"/>
        <v>1223</v>
      </c>
      <c r="DH7" s="1">
        <f t="shared" si="29"/>
        <v>3847</v>
      </c>
      <c r="DI7" s="81">
        <f t="shared" si="30"/>
        <v>0</v>
      </c>
      <c r="DJ7" s="59"/>
      <c r="DK7" s="9">
        <f>SUM(DF7:DJ7)</f>
        <v>5099</v>
      </c>
      <c r="DL7" s="49">
        <f t="shared" si="31"/>
        <v>11541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0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5099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2050</v>
      </c>
      <c r="EJ7" s="68">
        <f>DG19</f>
        <v>1011</v>
      </c>
      <c r="EK7" s="68">
        <f>DF19</f>
        <v>40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/>
      <c r="AD8" s="2"/>
      <c r="AE8" s="1"/>
      <c r="AF8" s="148"/>
      <c r="AG8" s="149"/>
      <c r="AH8" s="6">
        <f t="shared" si="3"/>
        <v>0</v>
      </c>
      <c r="AI8" s="49"/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532</v>
      </c>
      <c r="DG8" s="2">
        <f t="shared" si="28"/>
        <v>3159</v>
      </c>
      <c r="DH8" s="1">
        <f t="shared" si="29"/>
        <v>4400</v>
      </c>
      <c r="DI8" s="81">
        <f t="shared" si="30"/>
        <v>4980</v>
      </c>
      <c r="DJ8" s="59"/>
      <c r="DK8" s="9">
        <f t="shared" si="14"/>
        <v>13071</v>
      </c>
      <c r="DL8" s="49">
        <f t="shared" si="31"/>
        <v>22000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0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13071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8715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2">
        <v>21629</v>
      </c>
      <c r="F9" s="153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2">
        <v>22410</v>
      </c>
      <c r="O9" s="153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2">
        <v>61443</v>
      </c>
      <c r="X9" s="153"/>
      <c r="Y9" s="9">
        <f>SUM(T9:X9)</f>
        <v>76870</v>
      </c>
      <c r="Z9" s="50">
        <v>140200</v>
      </c>
      <c r="AB9" s="33" t="s">
        <v>13</v>
      </c>
      <c r="AC9" s="37"/>
      <c r="AD9" s="4"/>
      <c r="AE9" s="3"/>
      <c r="AF9" s="152"/>
      <c r="AG9" s="153"/>
      <c r="AH9" s="9">
        <f>SUM(AC9:AG9)</f>
        <v>0</v>
      </c>
      <c r="AI9" s="50"/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52"/>
      <c r="AY9" s="153"/>
      <c r="AZ9" s="9">
        <f>SUM(AU9:AY9)</f>
        <v>0</v>
      </c>
      <c r="BA9" s="50"/>
      <c r="BC9" s="33" t="s">
        <v>13</v>
      </c>
      <c r="BD9" s="37"/>
      <c r="BE9" s="4"/>
      <c r="BF9" s="3"/>
      <c r="BG9" s="152"/>
      <c r="BH9" s="153"/>
      <c r="BI9" s="9">
        <f>SUM(BD9:BH9)</f>
        <v>0</v>
      </c>
      <c r="BJ9" s="50"/>
      <c r="BL9" s="33" t="s">
        <v>13</v>
      </c>
      <c r="BM9" s="37"/>
      <c r="BN9" s="4"/>
      <c r="BO9" s="3"/>
      <c r="BP9" s="152"/>
      <c r="BQ9" s="153"/>
      <c r="BR9" s="9">
        <f>SUM(BM9:BQ9)</f>
        <v>0</v>
      </c>
      <c r="BS9" s="50"/>
      <c r="BU9" s="33" t="s">
        <v>13</v>
      </c>
      <c r="BV9" s="37"/>
      <c r="BW9" s="4"/>
      <c r="BX9" s="3"/>
      <c r="BY9" s="152"/>
      <c r="BZ9" s="153"/>
      <c r="CA9" s="9">
        <f>SUM(BV9:BZ9)</f>
        <v>0</v>
      </c>
      <c r="CB9" s="50"/>
      <c r="CD9" s="33" t="s">
        <v>13</v>
      </c>
      <c r="CE9" s="37"/>
      <c r="CF9" s="4"/>
      <c r="CG9" s="3"/>
      <c r="CH9" s="152"/>
      <c r="CI9" s="153"/>
      <c r="CJ9" s="9">
        <f>SUM(CE9:CI9)</f>
        <v>0</v>
      </c>
      <c r="CK9" s="50"/>
      <c r="CM9" s="33" t="s">
        <v>13</v>
      </c>
      <c r="CN9" s="37"/>
      <c r="CO9" s="4"/>
      <c r="CP9" s="3"/>
      <c r="CQ9" s="152"/>
      <c r="CR9" s="153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3995</v>
      </c>
      <c r="DG9" s="4">
        <f t="shared" si="28"/>
        <v>16607</v>
      </c>
      <c r="DH9" s="3">
        <f t="shared" si="29"/>
        <v>13888</v>
      </c>
      <c r="DI9" s="82">
        <f t="shared" si="30"/>
        <v>105482</v>
      </c>
      <c r="DJ9" s="58"/>
      <c r="DK9" s="9">
        <f>SUM(DF9:DJ9)</f>
        <v>139972</v>
      </c>
      <c r="DL9" s="50">
        <f t="shared" si="31"/>
        <v>277760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139972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62</v>
      </c>
      <c r="EJ9" s="68">
        <f>DG18</f>
        <v>380</v>
      </c>
      <c r="EK9" s="68">
        <f>DF18</f>
        <v>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/>
      <c r="AD10" s="2"/>
      <c r="AE10" s="1"/>
      <c r="AF10" s="148"/>
      <c r="AG10" s="149"/>
      <c r="AH10" s="6">
        <f>SUM(AC10:AG10)</f>
        <v>0</v>
      </c>
      <c r="AI10" s="49"/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492</v>
      </c>
      <c r="DG10" s="2">
        <f t="shared" si="28"/>
        <v>2006</v>
      </c>
      <c r="DH10" s="1">
        <f t="shared" si="29"/>
        <v>4500</v>
      </c>
      <c r="DI10" s="81">
        <f t="shared" si="30"/>
        <v>23368</v>
      </c>
      <c r="DJ10" s="59"/>
      <c r="DK10" s="9">
        <f>SUM(DF10:DJ10)</f>
        <v>30366</v>
      </c>
      <c r="DL10" s="49">
        <f t="shared" si="31"/>
        <v>22500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0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30366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3847</v>
      </c>
      <c r="EJ10" s="68">
        <f>DG7</f>
        <v>1223</v>
      </c>
      <c r="EK10" s="68">
        <f>DF7</f>
        <v>29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2">
        <v>279</v>
      </c>
      <c r="F11" s="153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2">
        <v>165</v>
      </c>
      <c r="O11" s="153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2">
        <v>299</v>
      </c>
      <c r="X11" s="153"/>
      <c r="Y11" s="9">
        <f>SUM(T11:X11)</f>
        <v>2625</v>
      </c>
      <c r="Z11" s="50">
        <v>33750</v>
      </c>
      <c r="AB11" s="33" t="s">
        <v>15</v>
      </c>
      <c r="AC11" s="37"/>
      <c r="AD11" s="38"/>
      <c r="AE11" s="3"/>
      <c r="AF11" s="152"/>
      <c r="AG11" s="153"/>
      <c r="AH11" s="9">
        <f>SUM(AC11:AG11)</f>
        <v>0</v>
      </c>
      <c r="AI11" s="49"/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52"/>
      <c r="AY11" s="153"/>
      <c r="AZ11" s="9">
        <f>SUM(AU11:AY11)</f>
        <v>0</v>
      </c>
      <c r="BA11" s="50"/>
      <c r="BC11" s="33" t="s">
        <v>15</v>
      </c>
      <c r="BD11" s="37"/>
      <c r="BE11" s="38"/>
      <c r="BF11" s="3"/>
      <c r="BG11" s="152"/>
      <c r="BH11" s="153"/>
      <c r="BI11" s="9">
        <f>SUM(BD11:BH11)</f>
        <v>0</v>
      </c>
      <c r="BJ11" s="50"/>
      <c r="BL11" s="7" t="s">
        <v>15</v>
      </c>
      <c r="BM11" s="37"/>
      <c r="BN11" s="38"/>
      <c r="BO11" s="3"/>
      <c r="BP11" s="152"/>
      <c r="BQ11" s="153"/>
      <c r="BR11" s="9">
        <f>SUM(BM11:BQ11)</f>
        <v>0</v>
      </c>
      <c r="BS11" s="50"/>
      <c r="BU11" s="33" t="s">
        <v>15</v>
      </c>
      <c r="BV11" s="37"/>
      <c r="BW11" s="38"/>
      <c r="BX11" s="3"/>
      <c r="BY11" s="152"/>
      <c r="BZ11" s="153"/>
      <c r="CA11" s="9">
        <f>SUM(BV11:BZ11)</f>
        <v>0</v>
      </c>
      <c r="CB11" s="50"/>
      <c r="CD11" s="33" t="s">
        <v>15</v>
      </c>
      <c r="CE11" s="37"/>
      <c r="CF11" s="38"/>
      <c r="CG11" s="3"/>
      <c r="CH11" s="152"/>
      <c r="CI11" s="153"/>
      <c r="CJ11" s="9">
        <f>SUM(CE11:CI11)</f>
        <v>0</v>
      </c>
      <c r="CK11" s="50"/>
      <c r="CM11" s="33" t="s">
        <v>15</v>
      </c>
      <c r="CN11" s="37"/>
      <c r="CO11" s="38"/>
      <c r="CP11" s="3"/>
      <c r="CQ11" s="152"/>
      <c r="CR11" s="153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0</v>
      </c>
      <c r="DG11" s="38">
        <f t="shared" si="28"/>
        <v>76</v>
      </c>
      <c r="DH11" s="3">
        <f t="shared" si="29"/>
        <v>3750</v>
      </c>
      <c r="DI11" s="82">
        <f t="shared" si="30"/>
        <v>743</v>
      </c>
      <c r="DJ11" s="58"/>
      <c r="DK11" s="9">
        <f>SUM(DF11:DJ11)</f>
        <v>4569</v>
      </c>
      <c r="DL11" s="50">
        <f t="shared" si="31"/>
        <v>56250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0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4569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2"/>
      <c r="F12" s="153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2"/>
      <c r="O12" s="153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2">
        <v>10</v>
      </c>
      <c r="X12" s="153"/>
      <c r="Y12" s="9">
        <f t="shared" si="2"/>
        <v>420</v>
      </c>
      <c r="Z12" s="50">
        <v>1045</v>
      </c>
      <c r="AB12" s="33" t="s">
        <v>6</v>
      </c>
      <c r="AC12" s="3"/>
      <c r="AD12" s="4"/>
      <c r="AE12" s="3"/>
      <c r="AF12" s="152"/>
      <c r="AG12" s="153"/>
      <c r="AH12" s="9">
        <f t="shared" si="3"/>
        <v>0</v>
      </c>
      <c r="AI12" s="49"/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52"/>
      <c r="AY12" s="153"/>
      <c r="AZ12" s="9">
        <f t="shared" si="5"/>
        <v>0</v>
      </c>
      <c r="BA12" s="50"/>
      <c r="BC12" s="33" t="s">
        <v>6</v>
      </c>
      <c r="BD12" s="3"/>
      <c r="BE12" s="4"/>
      <c r="BF12" s="3"/>
      <c r="BG12" s="152"/>
      <c r="BH12" s="153"/>
      <c r="BI12" s="9">
        <f t="shared" si="6"/>
        <v>0</v>
      </c>
      <c r="BJ12" s="50"/>
      <c r="BL12" s="33" t="s">
        <v>6</v>
      </c>
      <c r="BM12" s="3"/>
      <c r="BN12" s="4"/>
      <c r="BO12" s="3"/>
      <c r="BP12" s="152"/>
      <c r="BQ12" s="153"/>
      <c r="BR12" s="9">
        <f t="shared" si="7"/>
        <v>0</v>
      </c>
      <c r="BS12" s="50"/>
      <c r="BU12" s="33" t="s">
        <v>6</v>
      </c>
      <c r="BV12" s="3"/>
      <c r="BW12" s="4"/>
      <c r="BX12" s="3"/>
      <c r="BY12" s="152"/>
      <c r="BZ12" s="153"/>
      <c r="CA12" s="9">
        <f t="shared" si="8"/>
        <v>0</v>
      </c>
      <c r="CB12" s="50"/>
      <c r="CD12" s="33" t="s">
        <v>6</v>
      </c>
      <c r="CE12" s="3"/>
      <c r="CF12" s="4"/>
      <c r="CG12" s="3"/>
      <c r="CH12" s="152"/>
      <c r="CI12" s="153"/>
      <c r="CJ12" s="9">
        <f t="shared" si="9"/>
        <v>0</v>
      </c>
      <c r="CK12" s="50"/>
      <c r="CM12" s="33" t="s">
        <v>6</v>
      </c>
      <c r="CN12" s="3"/>
      <c r="CO12" s="4"/>
      <c r="CP12" s="3"/>
      <c r="CQ12" s="152"/>
      <c r="CR12" s="153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310</v>
      </c>
      <c r="DH12" s="3">
        <f t="shared" si="29"/>
        <v>459</v>
      </c>
      <c r="DI12" s="82">
        <f t="shared" si="30"/>
        <v>10</v>
      </c>
      <c r="DJ12" s="58"/>
      <c r="DK12" s="9">
        <f t="shared" si="14"/>
        <v>957</v>
      </c>
      <c r="DL12" s="50">
        <f t="shared" si="31"/>
        <v>2295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0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957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2316</v>
      </c>
      <c r="EJ12" s="68">
        <f>DG6</f>
        <v>1201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/>
      <c r="AE13" s="1"/>
      <c r="AF13" s="148"/>
      <c r="AG13" s="149"/>
      <c r="AH13" s="6">
        <f>SUM(AC13:AG13)</f>
        <v>0</v>
      </c>
      <c r="AI13" s="50"/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2381</v>
      </c>
      <c r="DH13" s="1">
        <f t="shared" si="29"/>
        <v>2356</v>
      </c>
      <c r="DI13" s="81">
        <f t="shared" si="30"/>
        <v>11109</v>
      </c>
      <c r="DJ13" s="59"/>
      <c r="DK13" s="9">
        <f>SUM(DF13:DJ13)</f>
        <v>16059</v>
      </c>
      <c r="DL13" s="49">
        <f t="shared" si="31"/>
        <v>47120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0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16059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2">
        <v>2346</v>
      </c>
      <c r="F14" s="153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2">
        <v>2293</v>
      </c>
      <c r="O14" s="153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2">
        <v>5734</v>
      </c>
      <c r="X14" s="153"/>
      <c r="Y14" s="9">
        <f>SUM(T14:X14)</f>
        <v>7700</v>
      </c>
      <c r="Z14" s="50">
        <v>10740</v>
      </c>
      <c r="AB14" s="33" t="s">
        <v>17</v>
      </c>
      <c r="AC14" s="3"/>
      <c r="AD14" s="4"/>
      <c r="AE14" s="3"/>
      <c r="AF14" s="152"/>
      <c r="AG14" s="153"/>
      <c r="AH14" s="9">
        <f>SUM(AC14:AG14)</f>
        <v>0</v>
      </c>
      <c r="AI14" s="51"/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52"/>
      <c r="AY14" s="153"/>
      <c r="AZ14" s="9">
        <f>SUM(AU14:AY14)</f>
        <v>0</v>
      </c>
      <c r="BA14" s="50"/>
      <c r="BC14" s="33" t="s">
        <v>17</v>
      </c>
      <c r="BD14" s="3"/>
      <c r="BE14" s="4"/>
      <c r="BF14" s="3"/>
      <c r="BG14" s="152"/>
      <c r="BH14" s="153"/>
      <c r="BI14" s="9">
        <f>SUM(BD14:BH14)</f>
        <v>0</v>
      </c>
      <c r="BJ14" s="50"/>
      <c r="BL14" s="33" t="s">
        <v>17</v>
      </c>
      <c r="BM14" s="3"/>
      <c r="BN14" s="4"/>
      <c r="BO14" s="3"/>
      <c r="BP14" s="152"/>
      <c r="BQ14" s="153"/>
      <c r="BR14" s="6">
        <f>SUM(BM14:BQ14)</f>
        <v>0</v>
      </c>
      <c r="BS14" s="50"/>
      <c r="BU14" s="33" t="s">
        <v>17</v>
      </c>
      <c r="BV14" s="3"/>
      <c r="BW14" s="4"/>
      <c r="BX14" s="3"/>
      <c r="BY14" s="152"/>
      <c r="BZ14" s="153"/>
      <c r="CA14" s="9">
        <f>SUM(BV14:BZ14)</f>
        <v>0</v>
      </c>
      <c r="CB14" s="50"/>
      <c r="CD14" s="33" t="s">
        <v>17</v>
      </c>
      <c r="CE14" s="3"/>
      <c r="CF14" s="4"/>
      <c r="CG14" s="3"/>
      <c r="CH14" s="152"/>
      <c r="CI14" s="153"/>
      <c r="CJ14" s="6">
        <f>SUM(CE14:CI14)</f>
        <v>0</v>
      </c>
      <c r="CK14" s="50"/>
      <c r="CM14" s="33" t="s">
        <v>17</v>
      </c>
      <c r="CN14" s="3"/>
      <c r="CO14" s="4"/>
      <c r="CP14" s="3"/>
      <c r="CQ14" s="152"/>
      <c r="CR14" s="153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484</v>
      </c>
      <c r="DG14" s="4">
        <f t="shared" si="28"/>
        <v>1317</v>
      </c>
      <c r="DH14" s="3">
        <f t="shared" si="29"/>
        <v>1161</v>
      </c>
      <c r="DI14" s="82">
        <f t="shared" si="30"/>
        <v>10373</v>
      </c>
      <c r="DJ14" s="58"/>
      <c r="DK14" s="9">
        <f>SUM(DF14:DJ14)</f>
        <v>13335</v>
      </c>
      <c r="DL14" s="50">
        <f t="shared" si="31"/>
        <v>17415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0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13335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119370</v>
      </c>
      <c r="EJ14" s="68">
        <f>DG9</f>
        <v>16607</v>
      </c>
      <c r="EK14" s="68">
        <f>DF9</f>
        <v>3995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0">
        <v>223</v>
      </c>
      <c r="F15" s="151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0">
        <v>138</v>
      </c>
      <c r="O15" s="151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0">
        <v>545</v>
      </c>
      <c r="X15" s="151"/>
      <c r="Y15" s="6">
        <f>SUM(T15:X15)</f>
        <v>1232</v>
      </c>
      <c r="Z15" s="49">
        <v>1200</v>
      </c>
      <c r="AB15" s="20" t="s">
        <v>18</v>
      </c>
      <c r="AC15" s="1"/>
      <c r="AD15" s="2"/>
      <c r="AE15" s="1"/>
      <c r="AF15" s="150"/>
      <c r="AG15" s="151"/>
      <c r="AH15" s="6">
        <f>SUM(AC15:AG15)</f>
        <v>0</v>
      </c>
      <c r="AI15" s="49"/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50"/>
      <c r="AY15" s="151"/>
      <c r="AZ15" s="6">
        <f>SUM(AU15:AY15)</f>
        <v>0</v>
      </c>
      <c r="BA15" s="49"/>
      <c r="BC15" s="20" t="s">
        <v>18</v>
      </c>
      <c r="BD15" s="1"/>
      <c r="BE15" s="2"/>
      <c r="BF15" s="1"/>
      <c r="BG15" s="150"/>
      <c r="BH15" s="151"/>
      <c r="BI15" s="6">
        <f>SUM(BD15:BH15)</f>
        <v>0</v>
      </c>
      <c r="BJ15" s="49"/>
      <c r="BL15" s="20" t="s">
        <v>18</v>
      </c>
      <c r="BM15" s="1"/>
      <c r="BN15" s="2"/>
      <c r="BO15" s="1"/>
      <c r="BP15" s="150"/>
      <c r="BQ15" s="151"/>
      <c r="BR15" s="6">
        <f>SUM(BM15:BQ15)</f>
        <v>0</v>
      </c>
      <c r="BS15" s="49"/>
      <c r="BU15" s="20" t="s">
        <v>18</v>
      </c>
      <c r="BV15" s="1"/>
      <c r="BW15" s="2"/>
      <c r="BX15" s="1"/>
      <c r="BY15" s="150"/>
      <c r="BZ15" s="151"/>
      <c r="CA15" s="6">
        <f>SUM(BV15:BZ15)</f>
        <v>0</v>
      </c>
      <c r="CB15" s="49"/>
      <c r="CD15" s="20" t="s">
        <v>18</v>
      </c>
      <c r="CE15" s="1"/>
      <c r="CF15" s="2"/>
      <c r="CG15" s="1"/>
      <c r="CH15" s="150"/>
      <c r="CI15" s="151"/>
      <c r="CJ15" s="6">
        <f>SUM(CE15:CI15)</f>
        <v>0</v>
      </c>
      <c r="CK15" s="49"/>
      <c r="CM15" s="20" t="s">
        <v>18</v>
      </c>
      <c r="CN15" s="1"/>
      <c r="CO15" s="2"/>
      <c r="CP15" s="1"/>
      <c r="CQ15" s="150"/>
      <c r="CR15" s="151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493</v>
      </c>
      <c r="DG15" s="2">
        <f t="shared" si="28"/>
        <v>645</v>
      </c>
      <c r="DH15" s="1">
        <f t="shared" si="29"/>
        <v>556</v>
      </c>
      <c r="DI15" s="83">
        <f t="shared" si="30"/>
        <v>906</v>
      </c>
      <c r="DJ15" s="60"/>
      <c r="DK15" s="9">
        <f>SUM(DF15:DJ15)</f>
        <v>2600</v>
      </c>
      <c r="DL15" s="49">
        <f t="shared" si="31"/>
        <v>2780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0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2600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27868</v>
      </c>
      <c r="EJ15" s="68">
        <f>DG10</f>
        <v>2006</v>
      </c>
      <c r="EK15" s="68">
        <f>DF10</f>
        <v>492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/>
      <c r="AE16" s="1"/>
      <c r="AF16" s="148"/>
      <c r="AG16" s="149"/>
      <c r="AH16" s="6">
        <f t="shared" si="3"/>
        <v>0</v>
      </c>
      <c r="AI16" s="50"/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1420</v>
      </c>
      <c r="DH16" s="1">
        <f t="shared" si="29"/>
        <v>1416</v>
      </c>
      <c r="DI16" s="81">
        <f t="shared" si="30"/>
        <v>0</v>
      </c>
      <c r="DJ16" s="59"/>
      <c r="DK16" s="9">
        <f t="shared" si="14"/>
        <v>2924</v>
      </c>
      <c r="DL16" s="49">
        <f t="shared" si="31"/>
        <v>4248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0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2924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9380</v>
      </c>
      <c r="EJ16" s="68">
        <f>DG8</f>
        <v>3159</v>
      </c>
      <c r="EK16" s="68">
        <f>DF8</f>
        <v>532</v>
      </c>
      <c r="EL16" s="53"/>
    </row>
    <row r="17" spans="1:142" ht="12.75">
      <c r="A17" s="33" t="s">
        <v>8</v>
      </c>
      <c r="B17" s="3"/>
      <c r="C17" s="4"/>
      <c r="D17" s="3"/>
      <c r="E17" s="152"/>
      <c r="F17" s="153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2"/>
      <c r="O17" s="153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2"/>
      <c r="X17" s="153"/>
      <c r="Y17" s="9">
        <f t="shared" si="2"/>
        <v>106</v>
      </c>
      <c r="Z17" s="50">
        <v>123</v>
      </c>
      <c r="AB17" s="33" t="s">
        <v>8</v>
      </c>
      <c r="AC17" s="3"/>
      <c r="AD17" s="4"/>
      <c r="AE17" s="3"/>
      <c r="AF17" s="152"/>
      <c r="AG17" s="153"/>
      <c r="AH17" s="9">
        <f t="shared" si="3"/>
        <v>0</v>
      </c>
      <c r="AI17" s="49"/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52"/>
      <c r="AY17" s="153"/>
      <c r="AZ17" s="9">
        <f t="shared" si="5"/>
        <v>0</v>
      </c>
      <c r="BA17" s="50"/>
      <c r="BC17" s="33" t="s">
        <v>8</v>
      </c>
      <c r="BD17" s="3"/>
      <c r="BE17" s="4"/>
      <c r="BF17" s="3"/>
      <c r="BG17" s="152"/>
      <c r="BH17" s="153"/>
      <c r="BI17" s="9">
        <f t="shared" si="6"/>
        <v>0</v>
      </c>
      <c r="BJ17" s="50"/>
      <c r="BL17" s="33" t="s">
        <v>8</v>
      </c>
      <c r="BM17" s="3"/>
      <c r="BN17" s="4"/>
      <c r="BO17" s="3"/>
      <c r="BP17" s="152"/>
      <c r="BQ17" s="153"/>
      <c r="BR17" s="9">
        <f t="shared" si="7"/>
        <v>0</v>
      </c>
      <c r="BS17" s="51"/>
      <c r="BU17" s="33" t="s">
        <v>8</v>
      </c>
      <c r="BV17" s="3"/>
      <c r="BW17" s="4"/>
      <c r="BX17" s="3"/>
      <c r="BY17" s="152"/>
      <c r="BZ17" s="153"/>
      <c r="CA17" s="9">
        <f t="shared" si="8"/>
        <v>0</v>
      </c>
      <c r="CB17" s="51"/>
      <c r="CD17" s="33" t="s">
        <v>8</v>
      </c>
      <c r="CE17" s="3"/>
      <c r="CF17" s="4"/>
      <c r="CG17" s="3"/>
      <c r="CH17" s="152"/>
      <c r="CI17" s="153"/>
      <c r="CJ17" s="9">
        <f t="shared" si="9"/>
        <v>0</v>
      </c>
      <c r="CK17" s="50"/>
      <c r="CM17" s="33" t="s">
        <v>8</v>
      </c>
      <c r="CN17" s="3"/>
      <c r="CO17" s="4"/>
      <c r="CP17" s="3"/>
      <c r="CQ17" s="152"/>
      <c r="CR17" s="153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5</v>
      </c>
      <c r="DG17" s="4">
        <f t="shared" si="28"/>
        <v>191</v>
      </c>
      <c r="DH17" s="3">
        <f t="shared" si="29"/>
        <v>58</v>
      </c>
      <c r="DI17" s="82">
        <f t="shared" si="30"/>
        <v>0</v>
      </c>
      <c r="DJ17" s="58"/>
      <c r="DK17" s="9">
        <f t="shared" si="14"/>
        <v>254</v>
      </c>
      <c r="DL17" s="49">
        <f t="shared" si="31"/>
        <v>174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0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254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469</v>
      </c>
      <c r="EJ17" s="68">
        <f>DG12</f>
        <v>310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2"/>
      <c r="F18" s="153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2"/>
      <c r="O18" s="153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2"/>
      <c r="X18" s="153"/>
      <c r="Y18" s="40">
        <f>SUM(T18:X18)</f>
        <v>185</v>
      </c>
      <c r="Z18" s="51">
        <v>69</v>
      </c>
      <c r="AB18" s="33" t="s">
        <v>10</v>
      </c>
      <c r="AC18" s="37"/>
      <c r="AD18" s="38"/>
      <c r="AE18" s="37"/>
      <c r="AF18" s="152"/>
      <c r="AG18" s="153"/>
      <c r="AH18" s="40">
        <f>SUM(AC18:AG18)</f>
        <v>0</v>
      </c>
      <c r="AI18" s="50"/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52"/>
      <c r="AY18" s="153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2"/>
      <c r="BH18" s="153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2"/>
      <c r="BQ18" s="153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2"/>
      <c r="BZ18" s="153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2"/>
      <c r="CI18" s="153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2"/>
      <c r="CR18" s="153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5</v>
      </c>
      <c r="DG18" s="38">
        <f t="shared" si="28"/>
        <v>380</v>
      </c>
      <c r="DH18" s="37">
        <f t="shared" si="29"/>
        <v>62</v>
      </c>
      <c r="DI18" s="82">
        <f t="shared" si="30"/>
        <v>0</v>
      </c>
      <c r="DJ18" s="58"/>
      <c r="DK18" s="9">
        <f>SUM(DF18:DJ18)</f>
        <v>447</v>
      </c>
      <c r="DL18" s="49">
        <f t="shared" si="31"/>
        <v>186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447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58</v>
      </c>
      <c r="EJ18" s="68">
        <f>DG17</f>
        <v>191</v>
      </c>
      <c r="EK18" s="68">
        <f>DF17</f>
        <v>5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/>
      <c r="AD19" s="2"/>
      <c r="AE19" s="1"/>
      <c r="AF19" s="148"/>
      <c r="AG19" s="149"/>
      <c r="AH19" s="6">
        <f t="shared" si="3"/>
        <v>0</v>
      </c>
      <c r="AI19" s="50"/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40</v>
      </c>
      <c r="DG19" s="2">
        <f t="shared" si="28"/>
        <v>1011</v>
      </c>
      <c r="DH19" s="1">
        <f t="shared" si="29"/>
        <v>2050</v>
      </c>
      <c r="DI19" s="81">
        <f t="shared" si="30"/>
        <v>0</v>
      </c>
      <c r="DJ19" s="59"/>
      <c r="DK19" s="9">
        <f t="shared" si="14"/>
        <v>3101</v>
      </c>
      <c r="DL19" s="49">
        <f t="shared" si="31"/>
        <v>6150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0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3101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1416</v>
      </c>
      <c r="EJ19" s="68">
        <f>DG16</f>
        <v>1420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6">
        <f>SUM(E4:F19)</f>
        <v>37930</v>
      </c>
      <c r="F20" s="147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6">
        <f>SUM(N4:O19)</f>
        <v>35635</v>
      </c>
      <c r="O20" s="147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6">
        <f>SUM(W4:X19)</f>
        <v>83406</v>
      </c>
      <c r="X20" s="147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46">
        <f>SUM(AF4:AG19)</f>
        <v>0</v>
      </c>
      <c r="AG20" s="147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6">
        <f>SUM(AX4:AY19)</f>
        <v>0</v>
      </c>
      <c r="AY20" s="147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6">
        <f>SUM(BG4:BH19)</f>
        <v>0</v>
      </c>
      <c r="BH20" s="147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6">
        <f>SUM(BP4:BQ19)</f>
        <v>0</v>
      </c>
      <c r="BQ20" s="147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6">
        <f>SUM(BY4:BZ19)</f>
        <v>0</v>
      </c>
      <c r="BZ20" s="147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6">
        <f>SUM(CH4:CI19)</f>
        <v>0</v>
      </c>
      <c r="CI20" s="147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6">
        <f>SUM(CQ4:CR19)</f>
        <v>0</v>
      </c>
      <c r="CR20" s="147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6652</v>
      </c>
      <c r="DG20" s="29">
        <f>SUM(DG4:DG19)</f>
        <v>42550</v>
      </c>
      <c r="DH20" s="29">
        <f>SUM(DH4:DH19)</f>
        <v>41629</v>
      </c>
      <c r="DI20" s="35">
        <f>SUM(DI4:DJ19)</f>
        <v>156971</v>
      </c>
      <c r="DJ20" s="36"/>
      <c r="DK20" s="52">
        <f>SUM(DF20:DJ20)</f>
        <v>247802</v>
      </c>
      <c r="DL20" s="41">
        <f>SUM(DL4:DL19)</f>
        <v>483847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0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247802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4493</v>
      </c>
      <c r="EJ20" s="68">
        <f>DG11</f>
        <v>76</v>
      </c>
      <c r="EK20" s="68">
        <f>DF11</f>
        <v>0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13465</v>
      </c>
      <c r="EJ21" s="68">
        <f>DG13</f>
        <v>2381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11534</v>
      </c>
      <c r="EJ22" s="68">
        <f>DG14</f>
        <v>1317</v>
      </c>
      <c r="EK22" s="68">
        <f>DF14</f>
        <v>484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1462</v>
      </c>
      <c r="EJ23" s="68">
        <f>DG15</f>
        <v>645</v>
      </c>
      <c r="EK23" s="68">
        <f>DF15</f>
        <v>493</v>
      </c>
      <c r="EL23" s="53"/>
    </row>
    <row r="24" spans="37:142" ht="18.75" thickBot="1">
      <c r="AK24" s="90"/>
      <c r="BF24" s="10"/>
      <c r="DO24" s="142" t="s">
        <v>65</v>
      </c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198600</v>
      </c>
      <c r="EJ25" s="80">
        <f>SUM(EJ5:EJ24)</f>
        <v>42550</v>
      </c>
      <c r="EK25" s="80">
        <f>SUM(EK5:EK24)</f>
        <v>6652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0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6480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0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6948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22000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0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2295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0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4248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0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174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6150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186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0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11541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277760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22500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56250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47120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17415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0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2780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0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483847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483847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0" t="s">
        <v>66</v>
      </c>
      <c r="DT49" s="141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2798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8715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3535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13071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957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2924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254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3101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447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5099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139972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30366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4569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16059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13335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2600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247802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S1:Z1"/>
    <mergeCell ref="AL2:AP2"/>
    <mergeCell ref="AO3:AP3"/>
    <mergeCell ref="B2:F2"/>
    <mergeCell ref="E3:F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BP3:BQ3"/>
    <mergeCell ref="BV2:BZ2"/>
    <mergeCell ref="BY3:BZ3"/>
    <mergeCell ref="DE1:DL1"/>
    <mergeCell ref="BC1:BJ1"/>
    <mergeCell ref="CM1:CT1"/>
    <mergeCell ref="CV1:DC1"/>
    <mergeCell ref="BL1:BS1"/>
    <mergeCell ref="BU1:CB1"/>
    <mergeCell ref="CD1:CK1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N7:O7"/>
    <mergeCell ref="N9:O9"/>
    <mergeCell ref="N10:O10"/>
    <mergeCell ref="N11:O11"/>
    <mergeCell ref="W17:X17"/>
    <mergeCell ref="W19:X19"/>
    <mergeCell ref="W18:X18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AF6:AG6"/>
    <mergeCell ref="AF7:AG7"/>
    <mergeCell ref="AF9:AG9"/>
    <mergeCell ref="AF10:AG10"/>
    <mergeCell ref="AF8:AG8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AX20:AY20"/>
    <mergeCell ref="BY19:BZ19"/>
    <mergeCell ref="BG15:BH15"/>
    <mergeCell ref="BP15:BQ15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K1">
      <selection activeCell="X28" sqref="X28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39" t="s">
        <v>78</v>
      </c>
      <c r="B1" s="139"/>
      <c r="C1" s="139"/>
      <c r="D1" s="139"/>
      <c r="E1" s="139"/>
      <c r="F1" s="139"/>
      <c r="G1" s="139"/>
      <c r="H1" s="139"/>
      <c r="J1" s="138" t="s">
        <v>79</v>
      </c>
      <c r="K1" s="138"/>
      <c r="L1" s="138"/>
      <c r="M1" s="138"/>
      <c r="N1" s="138"/>
      <c r="O1" s="138"/>
      <c r="P1" s="138"/>
      <c r="Q1" s="138"/>
      <c r="S1" s="138" t="s">
        <v>80</v>
      </c>
      <c r="T1" s="138"/>
      <c r="U1" s="138"/>
      <c r="V1" s="138"/>
      <c r="W1" s="138"/>
      <c r="X1" s="138"/>
      <c r="Y1" s="138"/>
      <c r="Z1" s="138"/>
      <c r="AB1" s="138" t="s">
        <v>81</v>
      </c>
      <c r="AC1" s="138"/>
      <c r="AD1" s="138"/>
      <c r="AE1" s="138"/>
      <c r="AF1" s="138"/>
      <c r="AG1" s="138"/>
      <c r="AH1" s="138"/>
      <c r="AI1" s="138"/>
      <c r="AK1" s="138" t="s">
        <v>82</v>
      </c>
      <c r="AL1" s="138"/>
      <c r="AM1" s="138"/>
      <c r="AN1" s="138"/>
      <c r="AO1" s="138"/>
      <c r="AP1" s="138"/>
      <c r="AQ1" s="138"/>
      <c r="AR1" s="138"/>
      <c r="AT1" s="138" t="s">
        <v>83</v>
      </c>
      <c r="AU1" s="138"/>
      <c r="AV1" s="138"/>
      <c r="AW1" s="138"/>
      <c r="AX1" s="138"/>
      <c r="AY1" s="138"/>
      <c r="AZ1" s="138"/>
      <c r="BA1" s="138"/>
      <c r="BC1" s="138" t="s">
        <v>84</v>
      </c>
      <c r="BD1" s="138"/>
      <c r="BE1" s="138"/>
      <c r="BF1" s="138"/>
      <c r="BG1" s="138"/>
      <c r="BH1" s="138"/>
      <c r="BI1" s="138"/>
      <c r="BJ1" s="138"/>
      <c r="BL1" s="138" t="s">
        <v>85</v>
      </c>
      <c r="BM1" s="138"/>
      <c r="BN1" s="138"/>
      <c r="BO1" s="138"/>
      <c r="BP1" s="138"/>
      <c r="BQ1" s="138"/>
      <c r="BR1" s="138"/>
      <c r="BS1" s="138"/>
      <c r="BU1" s="138" t="s">
        <v>86</v>
      </c>
      <c r="BV1" s="138"/>
      <c r="BW1" s="138"/>
      <c r="BX1" s="138"/>
      <c r="BY1" s="138"/>
      <c r="BZ1" s="138"/>
      <c r="CA1" s="138"/>
      <c r="CB1" s="138"/>
      <c r="CD1" s="138" t="s">
        <v>87</v>
      </c>
      <c r="CE1" s="138"/>
      <c r="CF1" s="138"/>
      <c r="CG1" s="138"/>
      <c r="CH1" s="138"/>
      <c r="CI1" s="138"/>
      <c r="CJ1" s="138"/>
      <c r="CK1" s="138"/>
      <c r="CM1" s="138" t="s">
        <v>88</v>
      </c>
      <c r="CN1" s="138"/>
      <c r="CO1" s="138"/>
      <c r="CP1" s="138"/>
      <c r="CQ1" s="138"/>
      <c r="CR1" s="138"/>
      <c r="CS1" s="138"/>
      <c r="CT1" s="138"/>
      <c r="CV1" s="138" t="s">
        <v>89</v>
      </c>
      <c r="CW1" s="138"/>
      <c r="CX1" s="138"/>
      <c r="CY1" s="138"/>
      <c r="CZ1" s="138"/>
      <c r="DA1" s="138"/>
      <c r="DB1" s="138"/>
      <c r="DC1" s="138"/>
      <c r="DE1" s="137" t="s">
        <v>90</v>
      </c>
      <c r="DF1" s="137"/>
      <c r="DG1" s="137"/>
      <c r="DH1" s="137"/>
      <c r="DI1" s="137"/>
      <c r="DJ1" s="137"/>
      <c r="DK1" s="137"/>
      <c r="DL1" s="137"/>
      <c r="DO1" s="142" t="s">
        <v>75</v>
      </c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</row>
    <row r="2" spans="1:132" ht="13.5" thickBot="1">
      <c r="A2" s="16" t="s">
        <v>30</v>
      </c>
      <c r="B2" s="156" t="s">
        <v>35</v>
      </c>
      <c r="C2" s="157"/>
      <c r="D2" s="157"/>
      <c r="E2" s="157"/>
      <c r="F2" s="158"/>
      <c r="G2" s="15" t="s">
        <v>0</v>
      </c>
      <c r="H2" s="43" t="s">
        <v>1</v>
      </c>
      <c r="I2" s="13"/>
      <c r="J2" s="16" t="s">
        <v>30</v>
      </c>
      <c r="K2" s="156" t="s">
        <v>35</v>
      </c>
      <c r="L2" s="157"/>
      <c r="M2" s="157"/>
      <c r="N2" s="157"/>
      <c r="O2" s="158"/>
      <c r="P2" s="15" t="s">
        <v>0</v>
      </c>
      <c r="Q2" s="43" t="s">
        <v>1</v>
      </c>
      <c r="S2" s="16" t="s">
        <v>30</v>
      </c>
      <c r="T2" s="156" t="s">
        <v>35</v>
      </c>
      <c r="U2" s="157"/>
      <c r="V2" s="157"/>
      <c r="W2" s="157"/>
      <c r="X2" s="158"/>
      <c r="Y2" s="15" t="s">
        <v>0</v>
      </c>
      <c r="Z2" s="43" t="s">
        <v>1</v>
      </c>
      <c r="AB2" s="16" t="s">
        <v>30</v>
      </c>
      <c r="AC2" s="156" t="s">
        <v>35</v>
      </c>
      <c r="AD2" s="157"/>
      <c r="AE2" s="157"/>
      <c r="AF2" s="157"/>
      <c r="AG2" s="158"/>
      <c r="AH2" s="15" t="s">
        <v>0</v>
      </c>
      <c r="AI2" s="43" t="s">
        <v>1</v>
      </c>
      <c r="AK2" s="16" t="s">
        <v>30</v>
      </c>
      <c r="AL2" s="156" t="s">
        <v>35</v>
      </c>
      <c r="AM2" s="157"/>
      <c r="AN2" s="157"/>
      <c r="AO2" s="157"/>
      <c r="AP2" s="158"/>
      <c r="AQ2" s="15" t="s">
        <v>0</v>
      </c>
      <c r="AR2" s="43" t="s">
        <v>1</v>
      </c>
      <c r="AT2" s="16" t="s">
        <v>30</v>
      </c>
      <c r="AU2" s="156" t="s">
        <v>35</v>
      </c>
      <c r="AV2" s="157"/>
      <c r="AW2" s="157"/>
      <c r="AX2" s="157"/>
      <c r="AY2" s="158"/>
      <c r="AZ2" s="15" t="s">
        <v>0</v>
      </c>
      <c r="BA2" s="43" t="s">
        <v>1</v>
      </c>
      <c r="BC2" s="16" t="s">
        <v>30</v>
      </c>
      <c r="BD2" s="156" t="s">
        <v>35</v>
      </c>
      <c r="BE2" s="157"/>
      <c r="BF2" s="157"/>
      <c r="BG2" s="157"/>
      <c r="BH2" s="158"/>
      <c r="BI2" s="15" t="s">
        <v>0</v>
      </c>
      <c r="BJ2" s="43" t="s">
        <v>1</v>
      </c>
      <c r="BL2" s="16" t="s">
        <v>30</v>
      </c>
      <c r="BM2" s="156" t="s">
        <v>35</v>
      </c>
      <c r="BN2" s="157"/>
      <c r="BO2" s="157"/>
      <c r="BP2" s="157"/>
      <c r="BQ2" s="158"/>
      <c r="BR2" s="15" t="s">
        <v>0</v>
      </c>
      <c r="BS2" s="43" t="s">
        <v>1</v>
      </c>
      <c r="BU2" s="16" t="s">
        <v>30</v>
      </c>
      <c r="BV2" s="156" t="s">
        <v>35</v>
      </c>
      <c r="BW2" s="157"/>
      <c r="BX2" s="157"/>
      <c r="BY2" s="157"/>
      <c r="BZ2" s="158"/>
      <c r="CA2" s="15" t="s">
        <v>0</v>
      </c>
      <c r="CB2" s="43" t="s">
        <v>1</v>
      </c>
      <c r="CD2" s="16" t="s">
        <v>30</v>
      </c>
      <c r="CE2" s="156" t="s">
        <v>35</v>
      </c>
      <c r="CF2" s="157"/>
      <c r="CG2" s="157"/>
      <c r="CH2" s="157"/>
      <c r="CI2" s="158"/>
      <c r="CJ2" s="15" t="s">
        <v>0</v>
      </c>
      <c r="CK2" s="43" t="s">
        <v>1</v>
      </c>
      <c r="CM2" s="16" t="s">
        <v>30</v>
      </c>
      <c r="CN2" s="156" t="s">
        <v>35</v>
      </c>
      <c r="CO2" s="157"/>
      <c r="CP2" s="157"/>
      <c r="CQ2" s="157"/>
      <c r="CR2" s="158"/>
      <c r="CS2" s="15" t="s">
        <v>0</v>
      </c>
      <c r="CT2" s="43" t="s">
        <v>1</v>
      </c>
      <c r="CV2" s="16" t="s">
        <v>30</v>
      </c>
      <c r="CW2" s="156" t="s">
        <v>35</v>
      </c>
      <c r="CX2" s="157"/>
      <c r="CY2" s="157"/>
      <c r="CZ2" s="157"/>
      <c r="DA2" s="158"/>
      <c r="DB2" s="15" t="s">
        <v>0</v>
      </c>
      <c r="DC2" s="43" t="s">
        <v>1</v>
      </c>
      <c r="DE2" s="16" t="s">
        <v>30</v>
      </c>
      <c r="DF2" s="156" t="s">
        <v>35</v>
      </c>
      <c r="DG2" s="157"/>
      <c r="DH2" s="157"/>
      <c r="DI2" s="157"/>
      <c r="DJ2" s="158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9" t="s">
        <v>26</v>
      </c>
      <c r="F3" s="160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9" t="s">
        <v>26</v>
      </c>
      <c r="O3" s="160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9" t="s">
        <v>26</v>
      </c>
      <c r="X3" s="160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9" t="s">
        <v>26</v>
      </c>
      <c r="AG3" s="160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9" t="s">
        <v>26</v>
      </c>
      <c r="AP3" s="160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9" t="s">
        <v>26</v>
      </c>
      <c r="AY3" s="160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9" t="s">
        <v>26</v>
      </c>
      <c r="BH3" s="160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9" t="s">
        <v>26</v>
      </c>
      <c r="BQ3" s="160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9" t="s">
        <v>26</v>
      </c>
      <c r="BZ3" s="160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9" t="s">
        <v>26</v>
      </c>
      <c r="CI3" s="160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9" t="s">
        <v>26</v>
      </c>
      <c r="CR3" s="160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9" t="s">
        <v>26</v>
      </c>
      <c r="DA3" s="160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9" t="s">
        <v>26</v>
      </c>
      <c r="DJ3" s="160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2"/>
      <c r="F4" s="153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2"/>
      <c r="O4" s="153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/>
      <c r="AD4" s="4"/>
      <c r="AE4" s="3"/>
      <c r="AF4" s="152"/>
      <c r="AG4" s="153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152"/>
      <c r="AP4" s="153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52"/>
      <c r="AY4" s="153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2"/>
      <c r="BH4" s="153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2"/>
      <c r="BQ4" s="153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2"/>
      <c r="BZ4" s="153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2"/>
      <c r="CI4" s="153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2"/>
      <c r="CR4" s="153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20</v>
      </c>
      <c r="DG4" s="3">
        <f aca="true" t="shared" si="12" ref="DG4:DL19">C4+L4+U4+AD4+AM4+AV4+BE4+BN4+BW4+CF4+CO4+CX4</f>
        <v>7014</v>
      </c>
      <c r="DH4" s="3">
        <f t="shared" si="12"/>
        <v>811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7845</v>
      </c>
      <c r="DL4" s="3">
        <f t="shared" si="12"/>
        <v>6488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0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7845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/>
      <c r="AE5" s="1"/>
      <c r="AF5" s="148"/>
      <c r="AG5" s="149"/>
      <c r="AH5" s="6">
        <f t="shared" si="3"/>
        <v>0</v>
      </c>
      <c r="AI5" s="47"/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11452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11452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0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11452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2"/>
      <c r="F6" s="153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2"/>
      <c r="O6" s="153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/>
      <c r="AD6" s="4"/>
      <c r="AE6" s="3"/>
      <c r="AF6" s="152"/>
      <c r="AG6" s="153"/>
      <c r="AH6" s="9">
        <f t="shared" si="3"/>
        <v>0</v>
      </c>
      <c r="AI6" s="50"/>
      <c r="AK6" s="34" t="s">
        <v>31</v>
      </c>
      <c r="AL6" s="3"/>
      <c r="AM6" s="4"/>
      <c r="AN6" s="3"/>
      <c r="AO6" s="152"/>
      <c r="AP6" s="153"/>
      <c r="AQ6" s="9">
        <f t="shared" si="4"/>
        <v>0</v>
      </c>
      <c r="AR6" s="51"/>
      <c r="AT6" s="34" t="s">
        <v>31</v>
      </c>
      <c r="AU6" s="3"/>
      <c r="AV6" s="4"/>
      <c r="AW6" s="3"/>
      <c r="AX6" s="152"/>
      <c r="AY6" s="153"/>
      <c r="AZ6" s="9">
        <f t="shared" si="5"/>
        <v>0</v>
      </c>
      <c r="BA6" s="51"/>
      <c r="BC6" s="34" t="s">
        <v>31</v>
      </c>
      <c r="BD6" s="3"/>
      <c r="BE6" s="4"/>
      <c r="BF6" s="3"/>
      <c r="BG6" s="152"/>
      <c r="BH6" s="153"/>
      <c r="BI6" s="9">
        <f t="shared" si="6"/>
        <v>0</v>
      </c>
      <c r="BJ6" s="50"/>
      <c r="BL6" s="34" t="s">
        <v>31</v>
      </c>
      <c r="BM6" s="3"/>
      <c r="BN6" s="4"/>
      <c r="BO6" s="3"/>
      <c r="BP6" s="152"/>
      <c r="BQ6" s="153"/>
      <c r="BR6" s="9">
        <f t="shared" si="7"/>
        <v>0</v>
      </c>
      <c r="BS6" s="50"/>
      <c r="BU6" s="34" t="s">
        <v>31</v>
      </c>
      <c r="BV6" s="3"/>
      <c r="BW6" s="4"/>
      <c r="BX6" s="3"/>
      <c r="BY6" s="152"/>
      <c r="BZ6" s="153"/>
      <c r="CA6" s="9">
        <f t="shared" si="8"/>
        <v>0</v>
      </c>
      <c r="CB6" s="50"/>
      <c r="CD6" s="34" t="s">
        <v>31</v>
      </c>
      <c r="CE6" s="3"/>
      <c r="CF6" s="4"/>
      <c r="CG6" s="3"/>
      <c r="CH6" s="152"/>
      <c r="CI6" s="153"/>
      <c r="CJ6" s="9">
        <f t="shared" si="9"/>
        <v>0</v>
      </c>
      <c r="CK6" s="50"/>
      <c r="CM6" s="34" t="s">
        <v>31</v>
      </c>
      <c r="CN6" s="3"/>
      <c r="CO6" s="4"/>
      <c r="CP6" s="3"/>
      <c r="CQ6" s="152"/>
      <c r="CR6" s="153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25</v>
      </c>
      <c r="DG6" s="3">
        <f t="shared" si="28"/>
        <v>1662</v>
      </c>
      <c r="DH6" s="3">
        <f t="shared" si="29"/>
        <v>1212</v>
      </c>
      <c r="DI6" s="3">
        <f t="shared" si="12"/>
        <v>0</v>
      </c>
      <c r="DJ6" s="3">
        <f t="shared" si="12"/>
        <v>0</v>
      </c>
      <c r="DK6" s="9">
        <f t="shared" si="13"/>
        <v>2899</v>
      </c>
      <c r="DL6" s="3">
        <f t="shared" si="12"/>
        <v>3636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0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2899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/>
      <c r="AD7" s="2"/>
      <c r="AE7" s="1"/>
      <c r="AF7" s="148"/>
      <c r="AG7" s="149"/>
      <c r="AH7" s="6">
        <f t="shared" si="3"/>
        <v>0</v>
      </c>
      <c r="AI7" s="49"/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12</v>
      </c>
      <c r="DG7" s="3">
        <f t="shared" si="28"/>
        <v>2668</v>
      </c>
      <c r="DH7" s="3">
        <f t="shared" si="29"/>
        <v>3000</v>
      </c>
      <c r="DI7" s="3">
        <f t="shared" si="12"/>
        <v>0</v>
      </c>
      <c r="DJ7" s="3">
        <f t="shared" si="12"/>
        <v>0</v>
      </c>
      <c r="DK7" s="9">
        <f t="shared" si="13"/>
        <v>5680</v>
      </c>
      <c r="DL7" s="3">
        <f t="shared" si="12"/>
        <v>9000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0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5680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/>
      <c r="AD8" s="2"/>
      <c r="AE8" s="1"/>
      <c r="AF8" s="148"/>
      <c r="AG8" s="149"/>
      <c r="AH8" s="6">
        <f t="shared" si="3"/>
        <v>0</v>
      </c>
      <c r="AI8" s="49"/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1442</v>
      </c>
      <c r="DG8" s="3">
        <f t="shared" si="28"/>
        <v>3026</v>
      </c>
      <c r="DH8" s="3">
        <f t="shared" si="29"/>
        <v>5375</v>
      </c>
      <c r="DI8" s="3">
        <f t="shared" si="12"/>
        <v>4350</v>
      </c>
      <c r="DJ8" s="3">
        <f t="shared" si="12"/>
        <v>0</v>
      </c>
      <c r="DK8" s="9">
        <f t="shared" si="13"/>
        <v>14193</v>
      </c>
      <c r="DL8" s="3">
        <f t="shared" si="12"/>
        <v>26881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0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14193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2">
        <f>150+19854</f>
        <v>20004</v>
      </c>
      <c r="F9" s="153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2">
        <v>25844</v>
      </c>
      <c r="O9" s="153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/>
      <c r="AD9" s="4"/>
      <c r="AE9" s="3"/>
      <c r="AF9" s="152"/>
      <c r="AG9" s="153"/>
      <c r="AH9" s="9">
        <f t="shared" si="3"/>
        <v>0</v>
      </c>
      <c r="AI9" s="50"/>
      <c r="AK9" s="33" t="s">
        <v>13</v>
      </c>
      <c r="AL9" s="37"/>
      <c r="AM9" s="4"/>
      <c r="AN9" s="3"/>
      <c r="AO9" s="152"/>
      <c r="AP9" s="153"/>
      <c r="AQ9" s="9">
        <f t="shared" si="4"/>
        <v>0</v>
      </c>
      <c r="AR9" s="51"/>
      <c r="AT9" s="33" t="s">
        <v>13</v>
      </c>
      <c r="AU9" s="37"/>
      <c r="AV9" s="4"/>
      <c r="AW9" s="3"/>
      <c r="AX9" s="152"/>
      <c r="AY9" s="153"/>
      <c r="AZ9" s="9">
        <f t="shared" si="5"/>
        <v>0</v>
      </c>
      <c r="BA9" s="51"/>
      <c r="BC9" s="33" t="s">
        <v>13</v>
      </c>
      <c r="BD9" s="37"/>
      <c r="BE9" s="4"/>
      <c r="BF9" s="3"/>
      <c r="BG9" s="152"/>
      <c r="BH9" s="153"/>
      <c r="BI9" s="9">
        <f t="shared" si="6"/>
        <v>0</v>
      </c>
      <c r="BJ9" s="50"/>
      <c r="BL9" s="33" t="s">
        <v>13</v>
      </c>
      <c r="BM9" s="37"/>
      <c r="BN9" s="4"/>
      <c r="BO9" s="3"/>
      <c r="BP9" s="152"/>
      <c r="BQ9" s="153"/>
      <c r="BR9" s="9">
        <f t="shared" si="7"/>
        <v>0</v>
      </c>
      <c r="BS9" s="50"/>
      <c r="BU9" s="33" t="s">
        <v>13</v>
      </c>
      <c r="BV9" s="37"/>
      <c r="BW9" s="4"/>
      <c r="BX9" s="3"/>
      <c r="BY9" s="152"/>
      <c r="BZ9" s="153"/>
      <c r="CA9" s="9">
        <f t="shared" si="8"/>
        <v>0</v>
      </c>
      <c r="CB9" s="50"/>
      <c r="CD9" s="33" t="s">
        <v>13</v>
      </c>
      <c r="CE9" s="37"/>
      <c r="CF9" s="4"/>
      <c r="CG9" s="3"/>
      <c r="CH9" s="152"/>
      <c r="CI9" s="153"/>
      <c r="CJ9" s="9">
        <f t="shared" si="9"/>
        <v>0</v>
      </c>
      <c r="CK9" s="50"/>
      <c r="CM9" s="33" t="s">
        <v>13</v>
      </c>
      <c r="CN9" s="37"/>
      <c r="CO9" s="4"/>
      <c r="CP9" s="3"/>
      <c r="CQ9" s="152"/>
      <c r="CR9" s="153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14951</v>
      </c>
      <c r="DG9" s="3">
        <f t="shared" si="28"/>
        <v>12203</v>
      </c>
      <c r="DH9" s="3">
        <f t="shared" si="29"/>
        <v>16184</v>
      </c>
      <c r="DI9" s="3">
        <f t="shared" si="12"/>
        <v>93198</v>
      </c>
      <c r="DJ9" s="3">
        <f t="shared" si="12"/>
        <v>0</v>
      </c>
      <c r="DK9" s="9">
        <f t="shared" si="13"/>
        <v>136536</v>
      </c>
      <c r="DL9" s="3">
        <f t="shared" si="12"/>
        <v>323680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0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136536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/>
      <c r="AD10" s="2"/>
      <c r="AE10" s="1"/>
      <c r="AF10" s="148"/>
      <c r="AG10" s="149"/>
      <c r="AH10" s="6">
        <f t="shared" si="3"/>
        <v>0</v>
      </c>
      <c r="AI10" s="49"/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2107</v>
      </c>
      <c r="DG10" s="3">
        <f t="shared" si="28"/>
        <v>2954</v>
      </c>
      <c r="DH10" s="3">
        <f t="shared" si="29"/>
        <v>4260</v>
      </c>
      <c r="DI10" s="3">
        <f t="shared" si="12"/>
        <v>17991</v>
      </c>
      <c r="DJ10" s="3">
        <f t="shared" si="12"/>
        <v>0</v>
      </c>
      <c r="DK10" s="9">
        <f t="shared" si="13"/>
        <v>27312</v>
      </c>
      <c r="DL10" s="3">
        <f t="shared" si="12"/>
        <v>21300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0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27312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2">
        <v>570</v>
      </c>
      <c r="F11" s="153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2">
        <v>197</v>
      </c>
      <c r="O11" s="153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/>
      <c r="AF11" s="152"/>
      <c r="AG11" s="153"/>
      <c r="AH11" s="9">
        <f t="shared" si="3"/>
        <v>0</v>
      </c>
      <c r="AI11" s="50"/>
      <c r="AK11" s="33" t="s">
        <v>15</v>
      </c>
      <c r="AL11" s="37"/>
      <c r="AM11" s="38"/>
      <c r="AN11" s="3"/>
      <c r="AO11" s="152"/>
      <c r="AP11" s="153"/>
      <c r="AQ11" s="9">
        <f t="shared" si="4"/>
        <v>0</v>
      </c>
      <c r="AR11" s="51"/>
      <c r="AT11" s="33" t="s">
        <v>15</v>
      </c>
      <c r="AU11" s="37"/>
      <c r="AV11" s="38"/>
      <c r="AW11" s="3"/>
      <c r="AX11" s="152"/>
      <c r="AY11" s="153"/>
      <c r="AZ11" s="9">
        <f t="shared" si="5"/>
        <v>0</v>
      </c>
      <c r="BA11" s="51"/>
      <c r="BC11" s="33" t="s">
        <v>15</v>
      </c>
      <c r="BD11" s="37"/>
      <c r="BE11" s="38"/>
      <c r="BF11" s="3"/>
      <c r="BG11" s="152"/>
      <c r="BH11" s="153"/>
      <c r="BI11" s="9">
        <f t="shared" si="6"/>
        <v>0</v>
      </c>
      <c r="BJ11" s="50"/>
      <c r="BL11" s="7" t="s">
        <v>15</v>
      </c>
      <c r="BM11" s="37"/>
      <c r="BN11" s="38"/>
      <c r="BO11" s="3"/>
      <c r="BP11" s="152"/>
      <c r="BQ11" s="153"/>
      <c r="BR11" s="9">
        <f t="shared" si="7"/>
        <v>0</v>
      </c>
      <c r="BS11" s="50"/>
      <c r="BU11" s="33" t="s">
        <v>15</v>
      </c>
      <c r="BV11" s="37"/>
      <c r="BW11" s="38"/>
      <c r="BX11" s="3"/>
      <c r="BY11" s="152"/>
      <c r="BZ11" s="153"/>
      <c r="CA11" s="9">
        <f t="shared" si="8"/>
        <v>0</v>
      </c>
      <c r="CB11" s="50"/>
      <c r="CD11" s="33" t="s">
        <v>15</v>
      </c>
      <c r="CE11" s="37"/>
      <c r="CF11" s="38"/>
      <c r="CG11" s="3"/>
      <c r="CH11" s="152"/>
      <c r="CI11" s="153"/>
      <c r="CJ11" s="9">
        <f t="shared" si="9"/>
        <v>0</v>
      </c>
      <c r="CK11" s="50"/>
      <c r="CM11" s="33" t="s">
        <v>15</v>
      </c>
      <c r="CN11" s="37"/>
      <c r="CO11" s="38"/>
      <c r="CP11" s="3"/>
      <c r="CQ11" s="152"/>
      <c r="CR11" s="153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4250</v>
      </c>
      <c r="DI11" s="3">
        <f t="shared" si="12"/>
        <v>1094</v>
      </c>
      <c r="DJ11" s="3">
        <f t="shared" si="12"/>
        <v>0</v>
      </c>
      <c r="DK11" s="9">
        <f t="shared" si="13"/>
        <v>5344</v>
      </c>
      <c r="DL11" s="3">
        <f t="shared" si="12"/>
        <v>63750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0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5344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2"/>
      <c r="F12" s="153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2">
        <v>50</v>
      </c>
      <c r="O12" s="153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/>
      <c r="AD12" s="4"/>
      <c r="AE12" s="3"/>
      <c r="AF12" s="152"/>
      <c r="AG12" s="153"/>
      <c r="AH12" s="9">
        <f t="shared" si="3"/>
        <v>0</v>
      </c>
      <c r="AI12" s="50"/>
      <c r="AK12" s="33" t="s">
        <v>6</v>
      </c>
      <c r="AL12" s="3"/>
      <c r="AM12" s="4"/>
      <c r="AN12" s="3"/>
      <c r="AO12" s="152"/>
      <c r="AP12" s="153"/>
      <c r="AQ12" s="9">
        <f t="shared" si="4"/>
        <v>0</v>
      </c>
      <c r="AR12" s="51"/>
      <c r="AT12" s="33" t="s">
        <v>6</v>
      </c>
      <c r="AU12" s="3"/>
      <c r="AV12" s="4"/>
      <c r="AW12" s="3"/>
      <c r="AX12" s="152"/>
      <c r="AY12" s="153"/>
      <c r="AZ12" s="9">
        <f t="shared" si="5"/>
        <v>0</v>
      </c>
      <c r="BA12" s="51"/>
      <c r="BC12" s="33" t="s">
        <v>6</v>
      </c>
      <c r="BD12" s="3"/>
      <c r="BE12" s="4"/>
      <c r="BF12" s="3"/>
      <c r="BG12" s="152"/>
      <c r="BH12" s="153"/>
      <c r="BI12" s="9">
        <f t="shared" si="6"/>
        <v>0</v>
      </c>
      <c r="BJ12" s="50"/>
      <c r="BL12" s="33" t="s">
        <v>6</v>
      </c>
      <c r="BM12" s="3"/>
      <c r="BN12" s="4"/>
      <c r="BO12" s="3"/>
      <c r="BP12" s="152"/>
      <c r="BQ12" s="153"/>
      <c r="BR12" s="9">
        <f t="shared" si="7"/>
        <v>0</v>
      </c>
      <c r="BS12" s="50"/>
      <c r="BU12" s="33" t="s">
        <v>6</v>
      </c>
      <c r="BV12" s="3"/>
      <c r="BW12" s="4"/>
      <c r="BX12" s="3"/>
      <c r="BY12" s="152"/>
      <c r="BZ12" s="153"/>
      <c r="CA12" s="9">
        <f t="shared" si="8"/>
        <v>0</v>
      </c>
      <c r="CB12" s="50"/>
      <c r="CD12" s="33" t="s">
        <v>6</v>
      </c>
      <c r="CE12" s="3"/>
      <c r="CF12" s="4"/>
      <c r="CG12" s="3"/>
      <c r="CH12" s="152"/>
      <c r="CI12" s="153"/>
      <c r="CJ12" s="9">
        <f t="shared" si="9"/>
        <v>0</v>
      </c>
      <c r="CK12" s="50"/>
      <c r="CM12" s="33" t="s">
        <v>6</v>
      </c>
      <c r="CN12" s="3"/>
      <c r="CO12" s="4"/>
      <c r="CP12" s="3"/>
      <c r="CQ12" s="152"/>
      <c r="CR12" s="153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784</v>
      </c>
      <c r="DG12" s="3">
        <f t="shared" si="28"/>
        <v>668</v>
      </c>
      <c r="DH12" s="3">
        <f t="shared" si="29"/>
        <v>1454</v>
      </c>
      <c r="DI12" s="3">
        <f t="shared" si="12"/>
        <v>108</v>
      </c>
      <c r="DJ12" s="3">
        <f t="shared" si="12"/>
        <v>0</v>
      </c>
      <c r="DK12" s="9">
        <f t="shared" si="13"/>
        <v>3014</v>
      </c>
      <c r="DL12" s="3">
        <f t="shared" si="12"/>
        <v>7270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0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3014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/>
      <c r="AD13" s="2"/>
      <c r="AE13" s="1"/>
      <c r="AF13" s="148"/>
      <c r="AG13" s="149"/>
      <c r="AH13" s="6">
        <f t="shared" si="3"/>
        <v>0</v>
      </c>
      <c r="AI13" s="49"/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1327</v>
      </c>
      <c r="DG13" s="3">
        <f t="shared" si="28"/>
        <v>2290</v>
      </c>
      <c r="DH13" s="3">
        <f t="shared" si="29"/>
        <v>3176</v>
      </c>
      <c r="DI13" s="3">
        <f t="shared" si="12"/>
        <v>25908</v>
      </c>
      <c r="DJ13" s="3">
        <f t="shared" si="12"/>
        <v>0</v>
      </c>
      <c r="DK13" s="9">
        <f t="shared" si="13"/>
        <v>32701</v>
      </c>
      <c r="DL13" s="3">
        <f t="shared" si="12"/>
        <v>63520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0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32701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2">
        <v>1163</v>
      </c>
      <c r="F14" s="153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2">
        <v>2287</v>
      </c>
      <c r="O14" s="153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/>
      <c r="AD14" s="4"/>
      <c r="AE14" s="3"/>
      <c r="AF14" s="152"/>
      <c r="AG14" s="153"/>
      <c r="AH14" s="9">
        <f t="shared" si="3"/>
        <v>0</v>
      </c>
      <c r="AI14" s="50"/>
      <c r="AK14" s="33" t="s">
        <v>17</v>
      </c>
      <c r="AL14" s="3"/>
      <c r="AM14" s="4"/>
      <c r="AN14" s="3"/>
      <c r="AO14" s="152"/>
      <c r="AP14" s="153"/>
      <c r="AQ14" s="9">
        <f t="shared" si="4"/>
        <v>0</v>
      </c>
      <c r="AR14" s="51"/>
      <c r="AT14" s="33" t="s">
        <v>17</v>
      </c>
      <c r="AU14" s="3"/>
      <c r="AV14" s="4"/>
      <c r="AW14" s="3"/>
      <c r="AX14" s="152"/>
      <c r="AY14" s="153"/>
      <c r="AZ14" s="9">
        <f t="shared" si="5"/>
        <v>0</v>
      </c>
      <c r="BA14" s="51"/>
      <c r="BC14" s="33" t="s">
        <v>17</v>
      </c>
      <c r="BD14" s="3"/>
      <c r="BE14" s="4"/>
      <c r="BF14" s="3"/>
      <c r="BG14" s="152"/>
      <c r="BH14" s="153"/>
      <c r="BI14" s="9">
        <f t="shared" si="6"/>
        <v>0</v>
      </c>
      <c r="BJ14" s="50"/>
      <c r="BL14" s="33" t="s">
        <v>17</v>
      </c>
      <c r="BM14" s="3"/>
      <c r="BN14" s="4"/>
      <c r="BO14" s="3"/>
      <c r="BP14" s="152"/>
      <c r="BQ14" s="153"/>
      <c r="BR14" s="6">
        <f t="shared" si="7"/>
        <v>0</v>
      </c>
      <c r="BS14" s="50"/>
      <c r="BU14" s="33" t="s">
        <v>17</v>
      </c>
      <c r="BV14" s="3"/>
      <c r="BW14" s="4"/>
      <c r="BX14" s="3"/>
      <c r="BY14" s="152"/>
      <c r="BZ14" s="153"/>
      <c r="CA14" s="9">
        <f t="shared" si="8"/>
        <v>0</v>
      </c>
      <c r="CB14" s="50"/>
      <c r="CD14" s="33" t="s">
        <v>17</v>
      </c>
      <c r="CE14" s="3"/>
      <c r="CF14" s="4"/>
      <c r="CG14" s="3"/>
      <c r="CH14" s="152"/>
      <c r="CI14" s="153"/>
      <c r="CJ14" s="6">
        <f t="shared" si="9"/>
        <v>0</v>
      </c>
      <c r="CK14" s="50"/>
      <c r="CM14" s="33" t="s">
        <v>17</v>
      </c>
      <c r="CN14" s="3"/>
      <c r="CO14" s="4"/>
      <c r="CP14" s="3"/>
      <c r="CQ14" s="152"/>
      <c r="CR14" s="153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1011</v>
      </c>
      <c r="DG14" s="3">
        <f t="shared" si="28"/>
        <v>1545</v>
      </c>
      <c r="DH14" s="3">
        <f t="shared" si="29"/>
        <v>1529</v>
      </c>
      <c r="DI14" s="3">
        <f t="shared" si="12"/>
        <v>8021</v>
      </c>
      <c r="DJ14" s="3">
        <f t="shared" si="12"/>
        <v>0</v>
      </c>
      <c r="DK14" s="9">
        <f t="shared" si="13"/>
        <v>12106</v>
      </c>
      <c r="DL14" s="3">
        <f t="shared" si="12"/>
        <v>22935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0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12106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0">
        <v>209</v>
      </c>
      <c r="F15" s="151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0">
        <v>120</v>
      </c>
      <c r="O15" s="151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/>
      <c r="AD15" s="2"/>
      <c r="AE15" s="1"/>
      <c r="AF15" s="150"/>
      <c r="AG15" s="151"/>
      <c r="AH15" s="6">
        <f t="shared" si="3"/>
        <v>0</v>
      </c>
      <c r="AI15" s="49"/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44"/>
      <c r="BH15" s="145"/>
      <c r="BI15" s="6">
        <f t="shared" si="6"/>
        <v>0</v>
      </c>
      <c r="BJ15" s="49"/>
      <c r="BL15" s="20" t="s">
        <v>18</v>
      </c>
      <c r="BM15" s="1"/>
      <c r="BN15" s="2"/>
      <c r="BO15" s="1"/>
      <c r="BP15" s="152"/>
      <c r="BQ15" s="153"/>
      <c r="BR15" s="6">
        <f t="shared" si="7"/>
        <v>0</v>
      </c>
      <c r="BS15" s="49"/>
      <c r="BU15" s="20" t="s">
        <v>18</v>
      </c>
      <c r="BV15" s="1"/>
      <c r="BW15" s="2"/>
      <c r="BX15" s="1"/>
      <c r="BY15" s="150"/>
      <c r="BZ15" s="151"/>
      <c r="CA15" s="6">
        <f t="shared" si="8"/>
        <v>0</v>
      </c>
      <c r="CB15" s="49"/>
      <c r="CD15" s="20" t="s">
        <v>18</v>
      </c>
      <c r="CE15" s="1"/>
      <c r="CF15" s="2"/>
      <c r="CG15" s="1"/>
      <c r="CH15" s="150"/>
      <c r="CI15" s="151"/>
      <c r="CJ15" s="6">
        <f t="shared" si="9"/>
        <v>0</v>
      </c>
      <c r="CK15" s="49"/>
      <c r="CM15" s="20" t="s">
        <v>18</v>
      </c>
      <c r="CN15" s="1"/>
      <c r="CO15" s="2"/>
      <c r="CP15" s="1"/>
      <c r="CQ15" s="150"/>
      <c r="CR15" s="151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1301</v>
      </c>
      <c r="DG15" s="3">
        <f t="shared" si="28"/>
        <v>967</v>
      </c>
      <c r="DH15" s="3">
        <f t="shared" si="29"/>
        <v>1231</v>
      </c>
      <c r="DI15" s="3">
        <f t="shared" si="12"/>
        <v>892</v>
      </c>
      <c r="DJ15" s="3">
        <f t="shared" si="12"/>
        <v>0</v>
      </c>
      <c r="DK15" s="9">
        <f t="shared" si="13"/>
        <v>4391</v>
      </c>
      <c r="DL15" s="3">
        <f t="shared" si="12"/>
        <v>6155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0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4391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/>
      <c r="AD16" s="2"/>
      <c r="AE16" s="1"/>
      <c r="AF16" s="148"/>
      <c r="AG16" s="149"/>
      <c r="AH16" s="6">
        <f t="shared" si="3"/>
        <v>0</v>
      </c>
      <c r="AI16" s="49"/>
      <c r="AK16" s="20" t="s">
        <v>7</v>
      </c>
      <c r="AL16" s="1"/>
      <c r="AM16" s="2"/>
      <c r="AN16" s="1"/>
      <c r="AO16" s="161"/>
      <c r="AP16" s="162"/>
      <c r="AQ16" s="6">
        <f t="shared" si="4"/>
        <v>0</v>
      </c>
      <c r="AR16" s="47"/>
      <c r="AT16" s="33" t="s">
        <v>7</v>
      </c>
      <c r="AU16" s="3"/>
      <c r="AV16" s="4"/>
      <c r="AW16" s="3"/>
      <c r="AX16" s="152"/>
      <c r="AY16" s="153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52"/>
      <c r="BQ16" s="153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102</v>
      </c>
      <c r="DG16" s="3">
        <f t="shared" si="28"/>
        <v>1863</v>
      </c>
      <c r="DH16" s="3">
        <f t="shared" si="29"/>
        <v>1477</v>
      </c>
      <c r="DI16" s="3">
        <f t="shared" si="12"/>
        <v>0</v>
      </c>
      <c r="DJ16" s="3">
        <f t="shared" si="12"/>
        <v>0</v>
      </c>
      <c r="DK16" s="9">
        <f t="shared" si="13"/>
        <v>3442</v>
      </c>
      <c r="DL16" s="3">
        <f t="shared" si="12"/>
        <v>4431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0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3442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2"/>
      <c r="F17" s="153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2"/>
      <c r="O17" s="153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/>
      <c r="AE17" s="3"/>
      <c r="AF17" s="152"/>
      <c r="AG17" s="153"/>
      <c r="AH17" s="9">
        <f t="shared" si="3"/>
        <v>0</v>
      </c>
      <c r="AI17" s="51"/>
      <c r="AK17" s="33" t="s">
        <v>8</v>
      </c>
      <c r="AL17" s="3"/>
      <c r="AM17" s="4"/>
      <c r="AN17" s="3"/>
      <c r="AO17" s="152"/>
      <c r="AP17" s="153"/>
      <c r="AQ17" s="9">
        <f t="shared" si="4"/>
        <v>0</v>
      </c>
      <c r="AR17" s="51"/>
      <c r="AT17" s="33" t="s">
        <v>8</v>
      </c>
      <c r="AU17" s="3"/>
      <c r="AV17" s="4"/>
      <c r="AW17" s="3"/>
      <c r="AX17" s="152"/>
      <c r="AY17" s="153"/>
      <c r="AZ17" s="9">
        <f t="shared" si="5"/>
        <v>0</v>
      </c>
      <c r="BA17" s="51"/>
      <c r="BC17" s="33" t="s">
        <v>8</v>
      </c>
      <c r="BD17" s="3"/>
      <c r="BE17" s="4"/>
      <c r="BF17" s="3"/>
      <c r="BG17" s="152"/>
      <c r="BH17" s="153"/>
      <c r="BI17" s="9">
        <f t="shared" si="6"/>
        <v>0</v>
      </c>
      <c r="BJ17" s="51"/>
      <c r="BL17" s="33" t="s">
        <v>8</v>
      </c>
      <c r="BM17" s="3"/>
      <c r="BN17" s="4"/>
      <c r="BO17" s="3"/>
      <c r="BP17" s="152"/>
      <c r="BQ17" s="153"/>
      <c r="BR17" s="9">
        <f t="shared" si="7"/>
        <v>0</v>
      </c>
      <c r="BS17" s="51"/>
      <c r="BU17" s="33" t="s">
        <v>8</v>
      </c>
      <c r="BV17" s="3"/>
      <c r="BW17" s="4"/>
      <c r="BX17" s="3"/>
      <c r="BY17" s="152"/>
      <c r="BZ17" s="153"/>
      <c r="CA17" s="9">
        <f t="shared" si="8"/>
        <v>0</v>
      </c>
      <c r="CB17" s="51"/>
      <c r="CD17" s="33" t="s">
        <v>8</v>
      </c>
      <c r="CE17" s="3"/>
      <c r="CF17" s="4"/>
      <c r="CG17" s="3"/>
      <c r="CH17" s="152"/>
      <c r="CI17" s="153"/>
      <c r="CJ17" s="9">
        <f t="shared" si="9"/>
        <v>0</v>
      </c>
      <c r="CK17" s="50"/>
      <c r="CM17" s="33" t="s">
        <v>8</v>
      </c>
      <c r="CN17" s="3"/>
      <c r="CO17" s="4"/>
      <c r="CP17" s="3"/>
      <c r="CQ17" s="152"/>
      <c r="CR17" s="153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906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906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0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906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2"/>
      <c r="F18" s="153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2"/>
      <c r="O18" s="153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/>
      <c r="AE18" s="37"/>
      <c r="AF18" s="152"/>
      <c r="AG18" s="153"/>
      <c r="AH18" s="40">
        <f t="shared" si="3"/>
        <v>0</v>
      </c>
      <c r="AI18" s="51"/>
      <c r="AK18" s="33" t="s">
        <v>10</v>
      </c>
      <c r="AL18" s="37"/>
      <c r="AM18" s="38"/>
      <c r="AN18" s="37"/>
      <c r="AO18" s="152"/>
      <c r="AP18" s="153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52"/>
      <c r="AY18" s="153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2"/>
      <c r="BH18" s="153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2"/>
      <c r="BQ18" s="153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2"/>
      <c r="BZ18" s="153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2"/>
      <c r="CI18" s="153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2"/>
      <c r="CR18" s="153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924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924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0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924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/>
      <c r="AE19" s="1"/>
      <c r="AF19" s="148"/>
      <c r="AG19" s="149"/>
      <c r="AH19" s="6">
        <f t="shared" si="3"/>
        <v>0</v>
      </c>
      <c r="AI19" s="47"/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8772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8772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0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8772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6">
        <f>SUM(E4:F19)</f>
        <v>30372</v>
      </c>
      <c r="F20" s="147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6">
        <f>SUM(N4:O19)</f>
        <v>39518</v>
      </c>
      <c r="O20" s="147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46">
        <f>SUM(AF4:AG19)</f>
        <v>0</v>
      </c>
      <c r="AG20" s="147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6">
        <f>SUM(AO4:AP19)</f>
        <v>0</v>
      </c>
      <c r="AP20" s="147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6">
        <f>SUM(AX4:AY19)</f>
        <v>0</v>
      </c>
      <c r="AY20" s="147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6">
        <f>SUM(BG4:BH19)</f>
        <v>0</v>
      </c>
      <c r="BH20" s="147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6">
        <f>SUM(BP4:BQ19)</f>
        <v>0</v>
      </c>
      <c r="BQ20" s="147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6">
        <f>SUM(BY4:BZ19)</f>
        <v>0</v>
      </c>
      <c r="BZ20" s="147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6">
        <f>SUM(CH4:CI19)</f>
        <v>0</v>
      </c>
      <c r="CI20" s="147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6">
        <f>SUM(CQ4:CR19)</f>
        <v>0</v>
      </c>
      <c r="CR20" s="147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23082</v>
      </c>
      <c r="DG20" s="29">
        <f>SUM(DG4:DG19)</f>
        <v>58914</v>
      </c>
      <c r="DH20" s="29">
        <f>SUM(DH4:DH19)</f>
        <v>43959</v>
      </c>
      <c r="DI20" s="35">
        <f>SUM(DI4:DJ19)</f>
        <v>151562</v>
      </c>
      <c r="DJ20" s="36"/>
      <c r="DK20" s="52">
        <f t="shared" si="13"/>
        <v>277517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0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277517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3"/>
      <c r="BM24" s="163"/>
      <c r="BN24" s="163"/>
      <c r="BO24" s="163"/>
      <c r="BP24" s="165"/>
      <c r="BQ24" s="164"/>
      <c r="BR24" s="165"/>
      <c r="BS24" s="163"/>
      <c r="BT24" s="167"/>
      <c r="BU24" s="168"/>
      <c r="BV24" s="168"/>
      <c r="BW24" s="168"/>
      <c r="BX24" s="168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M24" s="11"/>
      <c r="DO24" s="142" t="s">
        <v>76</v>
      </c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Q24" s="53"/>
    </row>
    <row r="25" spans="12:147" ht="15.75">
      <c r="L25" s="10"/>
      <c r="BF25" s="10"/>
      <c r="BL25" s="163"/>
      <c r="BM25" s="163"/>
      <c r="BN25" s="163"/>
      <c r="BO25" s="163"/>
      <c r="BP25" s="166"/>
      <c r="BQ25" s="164"/>
      <c r="BR25" s="165"/>
      <c r="BS25" s="163"/>
      <c r="BT25" s="167"/>
      <c r="BU25" s="95"/>
      <c r="BV25" s="95"/>
      <c r="BW25" s="95"/>
      <c r="BX25" s="168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70"/>
      <c r="CW27" s="170"/>
      <c r="CX27" s="170"/>
      <c r="CY27" s="171"/>
      <c r="CZ27" s="171"/>
      <c r="DA27" s="171"/>
      <c r="DB27" s="172"/>
      <c r="DC27" s="171"/>
      <c r="DD27" s="171"/>
      <c r="DE27" s="171"/>
      <c r="DF27" s="173"/>
      <c r="DG27" s="174"/>
      <c r="DH27" s="174"/>
      <c r="DI27" s="174"/>
      <c r="DJ27" s="171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0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6488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70"/>
      <c r="CW28" s="170"/>
      <c r="CX28" s="170"/>
      <c r="CY28" s="171"/>
      <c r="CZ28" s="171"/>
      <c r="DA28" s="171"/>
      <c r="DB28" s="172"/>
      <c r="DC28" s="171"/>
      <c r="DD28" s="171"/>
      <c r="DE28" s="171"/>
      <c r="DF28" s="173"/>
      <c r="DG28" s="171"/>
      <c r="DH28" s="171"/>
      <c r="DI28" s="171"/>
      <c r="DJ28" s="171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>
        <f t="shared" si="33"/>
        <v>0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70"/>
      <c r="CW29" s="170"/>
      <c r="CX29" s="170"/>
      <c r="CY29" s="171"/>
      <c r="CZ29" s="171"/>
      <c r="DA29" s="171"/>
      <c r="DB29" s="172"/>
      <c r="DC29" s="171"/>
      <c r="DD29" s="171"/>
      <c r="DE29" s="171"/>
      <c r="DF29" s="173"/>
      <c r="DG29" s="171"/>
      <c r="DH29" s="171"/>
      <c r="DI29" s="171"/>
      <c r="DJ29" s="171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0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3636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75"/>
      <c r="CW30" s="175"/>
      <c r="CX30" s="175"/>
      <c r="CY30" s="110"/>
      <c r="CZ30" s="111"/>
      <c r="DA30" s="111"/>
      <c r="DB30" s="111"/>
      <c r="DC30" s="111"/>
      <c r="DD30" s="111"/>
      <c r="DE30" s="112"/>
      <c r="DF30" s="173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0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9000</v>
      </c>
    </row>
    <row r="31" spans="100:132" ht="12.75">
      <c r="CV31" s="175"/>
      <c r="CW31" s="175"/>
      <c r="CX31" s="175"/>
      <c r="CY31" s="110"/>
      <c r="CZ31" s="111"/>
      <c r="DA31" s="111"/>
      <c r="DB31" s="111"/>
      <c r="DC31" s="111"/>
      <c r="DD31" s="111"/>
      <c r="DE31" s="112"/>
      <c r="DF31" s="173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26881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75"/>
      <c r="CW32" s="175"/>
      <c r="CX32" s="175"/>
      <c r="CY32" s="114"/>
      <c r="CZ32" s="111"/>
      <c r="DA32" s="111"/>
      <c r="DB32" s="111"/>
      <c r="DC32" s="111"/>
      <c r="DD32" s="111"/>
      <c r="DE32" s="112"/>
      <c r="DF32" s="173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323680</v>
      </c>
    </row>
    <row r="33" spans="64:132" ht="18.75">
      <c r="BL33" s="163"/>
      <c r="BM33" s="163"/>
      <c r="BN33" s="163"/>
      <c r="BO33" s="163"/>
      <c r="BP33" s="164"/>
      <c r="BQ33" s="163"/>
      <c r="BR33" s="163"/>
      <c r="BS33" s="163"/>
      <c r="BT33" s="101"/>
      <c r="BU33" s="163"/>
      <c r="BV33" s="163"/>
      <c r="BW33" s="163"/>
      <c r="BX33" s="163"/>
      <c r="BY33" s="11"/>
      <c r="CV33" s="175"/>
      <c r="CW33" s="175"/>
      <c r="CX33" s="175"/>
      <c r="CY33" s="110"/>
      <c r="CZ33" s="111"/>
      <c r="DA33" s="111"/>
      <c r="DB33" s="111"/>
      <c r="DC33" s="111"/>
      <c r="DD33" s="111"/>
      <c r="DE33" s="112"/>
      <c r="DF33" s="173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21300</v>
      </c>
    </row>
    <row r="34" spans="64:132" ht="18.75">
      <c r="BL34" s="163"/>
      <c r="BM34" s="163"/>
      <c r="BN34" s="163"/>
      <c r="BO34" s="163"/>
      <c r="BP34" s="164"/>
      <c r="BQ34" s="163"/>
      <c r="BR34" s="163"/>
      <c r="BS34" s="163"/>
      <c r="BT34" s="101"/>
      <c r="BU34" s="101"/>
      <c r="BV34" s="101"/>
      <c r="BW34" s="101"/>
      <c r="BX34" s="163"/>
      <c r="BY34" s="11"/>
      <c r="CV34" s="175"/>
      <c r="CW34" s="175"/>
      <c r="CX34" s="175"/>
      <c r="CY34" s="110"/>
      <c r="CZ34" s="111"/>
      <c r="DA34" s="111"/>
      <c r="DB34" s="111"/>
      <c r="DC34" s="111"/>
      <c r="DD34" s="111"/>
      <c r="DE34" s="115"/>
      <c r="DF34" s="173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63750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73"/>
      <c r="CW35" s="173"/>
      <c r="CX35" s="173"/>
      <c r="CY35" s="117"/>
      <c r="CZ35" s="111"/>
      <c r="DA35" s="111"/>
      <c r="DB35" s="111"/>
      <c r="DC35" s="111"/>
      <c r="DD35" s="111"/>
      <c r="DE35" s="112"/>
      <c r="DF35" s="173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0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7270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73"/>
      <c r="CW36" s="173"/>
      <c r="CX36" s="173"/>
      <c r="CY36" s="117"/>
      <c r="CZ36" s="111"/>
      <c r="DA36" s="111"/>
      <c r="DB36" s="111"/>
      <c r="DC36" s="111"/>
      <c r="DD36" s="111"/>
      <c r="DE36" s="112"/>
      <c r="DF36" s="173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63520</v>
      </c>
    </row>
    <row r="37" spans="100:132" ht="12.75">
      <c r="CV37" s="173"/>
      <c r="CW37" s="173"/>
      <c r="CX37" s="173"/>
      <c r="CY37" s="117"/>
      <c r="CZ37" s="111"/>
      <c r="DA37" s="111"/>
      <c r="DB37" s="111"/>
      <c r="DC37" s="111"/>
      <c r="DD37" s="111"/>
      <c r="DE37" s="112"/>
      <c r="DF37" s="173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22935</v>
      </c>
    </row>
    <row r="38" spans="100:132" ht="12.75">
      <c r="CV38" s="173"/>
      <c r="CW38" s="173"/>
      <c r="CX38" s="173"/>
      <c r="CY38" s="117"/>
      <c r="CZ38" s="111"/>
      <c r="DA38" s="111"/>
      <c r="DB38" s="111"/>
      <c r="DC38" s="111"/>
      <c r="DD38" s="111"/>
      <c r="DE38" s="112"/>
      <c r="DF38" s="173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6155</v>
      </c>
    </row>
    <row r="39" spans="100:132" ht="12.75">
      <c r="CV39" s="173"/>
      <c r="CW39" s="173"/>
      <c r="CX39" s="173"/>
      <c r="CY39" s="117"/>
      <c r="CZ39" s="111"/>
      <c r="DA39" s="111"/>
      <c r="DB39" s="111"/>
      <c r="DC39" s="111"/>
      <c r="DD39" s="111"/>
      <c r="DE39" s="112"/>
      <c r="DF39" s="173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0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4431</v>
      </c>
    </row>
    <row r="40" spans="100:132" ht="12.75">
      <c r="CV40" s="173"/>
      <c r="CW40" s="173"/>
      <c r="CX40" s="173"/>
      <c r="CY40" s="117"/>
      <c r="CZ40" s="111"/>
      <c r="DA40" s="111"/>
      <c r="DB40" s="111"/>
      <c r="DC40" s="111"/>
      <c r="DD40" s="111"/>
      <c r="DE40" s="112"/>
      <c r="DF40" s="173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>
        <f t="shared" si="33"/>
        <v>0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73"/>
      <c r="CW41" s="173"/>
      <c r="CX41" s="173"/>
      <c r="CY41" s="117"/>
      <c r="CZ41" s="111"/>
      <c r="DA41" s="111"/>
      <c r="DB41" s="111"/>
      <c r="DC41" s="111"/>
      <c r="DD41" s="111"/>
      <c r="DE41" s="112"/>
      <c r="DF41" s="173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>
        <f t="shared" si="33"/>
        <v>0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73"/>
      <c r="CW42" s="173"/>
      <c r="CX42" s="173"/>
      <c r="CY42" s="117"/>
      <c r="CZ42" s="111"/>
      <c r="DA42" s="111"/>
      <c r="DB42" s="111"/>
      <c r="DC42" s="111"/>
      <c r="DD42" s="111"/>
      <c r="DE42" s="112"/>
      <c r="DF42" s="173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>
        <f t="shared" si="33"/>
        <v>0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73"/>
      <c r="CW43" s="173"/>
      <c r="CX43" s="173"/>
      <c r="CY43" s="117"/>
      <c r="CZ43" s="111"/>
      <c r="DA43" s="111"/>
      <c r="DB43" s="111"/>
      <c r="DC43" s="111"/>
      <c r="DD43" s="111"/>
      <c r="DE43" s="112"/>
      <c r="DF43" s="173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0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559046</v>
      </c>
    </row>
    <row r="44" spans="100:114" ht="12.75">
      <c r="CV44" s="173"/>
      <c r="CW44" s="173"/>
      <c r="CX44" s="173"/>
      <c r="CY44" s="117"/>
      <c r="CZ44" s="111"/>
      <c r="DA44" s="111"/>
      <c r="DB44" s="111"/>
      <c r="DC44" s="111"/>
      <c r="DD44" s="111"/>
      <c r="DE44" s="112"/>
      <c r="DF44" s="173"/>
      <c r="DG44" s="113"/>
      <c r="DH44" s="113"/>
      <c r="DI44" s="113"/>
      <c r="DJ44" s="112"/>
    </row>
    <row r="45" spans="100:114" ht="12.75">
      <c r="CV45" s="173"/>
      <c r="CW45" s="173"/>
      <c r="CX45" s="173"/>
      <c r="CY45" s="117"/>
      <c r="CZ45" s="111"/>
      <c r="DA45" s="111"/>
      <c r="DB45" s="111"/>
      <c r="DC45" s="111"/>
      <c r="DD45" s="111"/>
      <c r="DE45" s="112"/>
      <c r="DF45" s="173"/>
      <c r="DG45" s="113"/>
      <c r="DH45" s="113"/>
      <c r="DI45" s="113"/>
      <c r="DJ45" s="112"/>
    </row>
    <row r="46" spans="100:114" ht="12.75">
      <c r="CV46" s="173"/>
      <c r="CW46" s="173"/>
      <c r="CX46" s="173"/>
      <c r="CY46" s="117"/>
      <c r="CZ46" s="111"/>
      <c r="DA46" s="111"/>
      <c r="DB46" s="111"/>
      <c r="DC46" s="111"/>
      <c r="DD46" s="111"/>
      <c r="DE46" s="112"/>
      <c r="DF46" s="173"/>
      <c r="DG46" s="113"/>
      <c r="DH46" s="113"/>
      <c r="DI46" s="113"/>
      <c r="DJ46" s="112"/>
    </row>
    <row r="47" spans="100:114" ht="12.75">
      <c r="CV47" s="173"/>
      <c r="CW47" s="173"/>
      <c r="CX47" s="173"/>
      <c r="CY47" s="117"/>
      <c r="CZ47" s="111"/>
      <c r="DA47" s="111"/>
      <c r="DB47" s="111"/>
      <c r="DC47" s="111"/>
      <c r="DD47" s="111"/>
      <c r="DE47" s="112"/>
      <c r="DF47" s="173"/>
      <c r="DG47" s="113"/>
      <c r="DH47" s="113"/>
      <c r="DI47" s="113"/>
      <c r="DJ47" s="112"/>
    </row>
    <row r="48" spans="100:114" ht="12.75">
      <c r="CV48" s="173"/>
      <c r="CW48" s="173"/>
      <c r="CX48" s="173"/>
      <c r="CY48" s="117"/>
      <c r="CZ48" s="111"/>
      <c r="DA48" s="111"/>
      <c r="DB48" s="111"/>
      <c r="DC48" s="111"/>
      <c r="DD48" s="111"/>
      <c r="DE48" s="112"/>
      <c r="DF48" s="173"/>
      <c r="DG48" s="113"/>
      <c r="DH48" s="113"/>
      <c r="DI48" s="113"/>
      <c r="DJ48" s="112"/>
    </row>
    <row r="49" spans="100:114" ht="12.75">
      <c r="CV49" s="176"/>
      <c r="CW49" s="176"/>
      <c r="CX49" s="176"/>
      <c r="CY49" s="176"/>
      <c r="CZ49" s="118"/>
      <c r="DA49" s="118"/>
      <c r="DB49" s="118"/>
      <c r="DC49" s="118"/>
      <c r="DD49" s="118"/>
      <c r="DE49" s="119"/>
      <c r="DF49" s="173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73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CV46:CX46"/>
    <mergeCell ref="CV47:CX47"/>
    <mergeCell ref="CV48:CX48"/>
    <mergeCell ref="CV49:CY49"/>
    <mergeCell ref="CV42:CX42"/>
    <mergeCell ref="CV43:CX43"/>
    <mergeCell ref="CV44:CX44"/>
    <mergeCell ref="CV45:CX45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30:CX30"/>
    <mergeCell ref="CV31:CX31"/>
    <mergeCell ref="CV32:CX32"/>
    <mergeCell ref="CV33:CX33"/>
    <mergeCell ref="DF27:DF50"/>
    <mergeCell ref="DG27:DI27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BS33:BS34"/>
    <mergeCell ref="BU33:BW33"/>
    <mergeCell ref="BX33:BX34"/>
    <mergeCell ref="BT24:BT25"/>
    <mergeCell ref="BU24:BW24"/>
    <mergeCell ref="BX24:BX25"/>
    <mergeCell ref="BS24:BS25"/>
    <mergeCell ref="BL33:BL34"/>
    <mergeCell ref="BM33:BM34"/>
    <mergeCell ref="BN33:BN34"/>
    <mergeCell ref="BO33:BO34"/>
    <mergeCell ref="BP33:BP34"/>
    <mergeCell ref="BQ33:BQ34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A1:H1"/>
    <mergeCell ref="J1:Q1"/>
    <mergeCell ref="S1:Z1"/>
    <mergeCell ref="AB1:AI1"/>
    <mergeCell ref="BU1:CB1"/>
    <mergeCell ref="CD1:CK1"/>
    <mergeCell ref="CM1:CT1"/>
    <mergeCell ref="CE2:CI2"/>
    <mergeCell ref="CN2:CR2"/>
    <mergeCell ref="AK1:AR1"/>
    <mergeCell ref="AT1:BA1"/>
    <mergeCell ref="BC1:BJ1"/>
    <mergeCell ref="BL1:BS1"/>
    <mergeCell ref="B2:F2"/>
    <mergeCell ref="K2:O2"/>
    <mergeCell ref="T2:X2"/>
    <mergeCell ref="AC2:AG2"/>
    <mergeCell ref="AL2:AP2"/>
    <mergeCell ref="AU2:AY2"/>
    <mergeCell ref="BM2:BQ2"/>
    <mergeCell ref="BV2:BZ2"/>
    <mergeCell ref="BD2:BH2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AX3:AY3"/>
    <mergeCell ref="BG3:BH3"/>
    <mergeCell ref="BP3:BQ3"/>
    <mergeCell ref="E4:F4"/>
    <mergeCell ref="N4:O4"/>
    <mergeCell ref="AF4:AG4"/>
    <mergeCell ref="AO4:AP4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BG5:BH5"/>
    <mergeCell ref="BP5:BQ5"/>
    <mergeCell ref="BY5:BZ5"/>
    <mergeCell ref="CH5:CI5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N6:O6"/>
    <mergeCell ref="AF6:AG6"/>
    <mergeCell ref="AO6:AP6"/>
    <mergeCell ref="AX6:AY6"/>
    <mergeCell ref="BP6:BQ6"/>
    <mergeCell ref="BY6:BZ6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E16:F16"/>
    <mergeCell ref="N16:O16"/>
    <mergeCell ref="AF16:AG16"/>
    <mergeCell ref="AO16:AP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AX7:AY7"/>
    <mergeCell ref="BG10:BH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3:AG13"/>
    <mergeCell ref="AO13:AP13"/>
    <mergeCell ref="E13:F13"/>
    <mergeCell ref="N13:O13"/>
    <mergeCell ref="E15:F15"/>
    <mergeCell ref="N15:O15"/>
    <mergeCell ref="E14:F14"/>
    <mergeCell ref="N14:O1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E20:F20"/>
    <mergeCell ref="N20:O20"/>
    <mergeCell ref="AF20:AG20"/>
    <mergeCell ref="AO20:AP20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S19" sqref="S19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39" t="s">
        <v>93</v>
      </c>
      <c r="B1" s="139"/>
      <c r="C1" s="139"/>
      <c r="D1" s="139"/>
      <c r="E1" s="139"/>
      <c r="F1" s="139"/>
      <c r="G1" s="139"/>
      <c r="I1" s="138" t="s">
        <v>94</v>
      </c>
      <c r="J1" s="138"/>
      <c r="K1" s="138"/>
      <c r="L1" s="138"/>
      <c r="M1" s="138"/>
      <c r="N1" s="138"/>
      <c r="O1" s="138"/>
      <c r="Q1" s="138" t="s">
        <v>95</v>
      </c>
      <c r="R1" s="138"/>
      <c r="S1" s="138"/>
      <c r="T1" s="138"/>
      <c r="U1" s="138"/>
      <c r="V1" s="138"/>
      <c r="W1" s="138"/>
      <c r="Y1" s="138" t="s">
        <v>96</v>
      </c>
      <c r="Z1" s="138"/>
      <c r="AA1" s="138"/>
      <c r="AB1" s="138"/>
      <c r="AC1" s="138"/>
      <c r="AD1" s="138"/>
      <c r="AE1" s="138"/>
      <c r="AG1" s="138" t="s">
        <v>97</v>
      </c>
      <c r="AH1" s="138"/>
      <c r="AI1" s="138"/>
      <c r="AJ1" s="138"/>
      <c r="AK1" s="138"/>
      <c r="AL1" s="138"/>
      <c r="AM1" s="138"/>
      <c r="AO1" s="138" t="s">
        <v>98</v>
      </c>
      <c r="AP1" s="138"/>
      <c r="AQ1" s="138"/>
      <c r="AR1" s="138"/>
      <c r="AS1" s="138"/>
      <c r="AT1" s="138"/>
      <c r="AU1" s="138"/>
      <c r="AW1" s="138" t="s">
        <v>99</v>
      </c>
      <c r="AX1" s="138"/>
      <c r="AY1" s="138"/>
      <c r="AZ1" s="138"/>
      <c r="BA1" s="138"/>
      <c r="BB1" s="138"/>
      <c r="BC1" s="138"/>
      <c r="BE1" s="138" t="s">
        <v>100</v>
      </c>
      <c r="BF1" s="138"/>
      <c r="BG1" s="138"/>
      <c r="BH1" s="138"/>
      <c r="BI1" s="138"/>
      <c r="BJ1" s="138"/>
      <c r="BK1" s="138"/>
      <c r="BM1" s="138" t="s">
        <v>101</v>
      </c>
      <c r="BN1" s="138"/>
      <c r="BO1" s="138"/>
      <c r="BP1" s="138"/>
      <c r="BQ1" s="138"/>
      <c r="BR1" s="138"/>
      <c r="BS1" s="138"/>
      <c r="BU1" s="138" t="s">
        <v>102</v>
      </c>
      <c r="BV1" s="138"/>
      <c r="BW1" s="138"/>
      <c r="BX1" s="138"/>
      <c r="BY1" s="138"/>
      <c r="BZ1" s="138"/>
      <c r="CA1" s="138"/>
      <c r="CC1" s="138" t="s">
        <v>103</v>
      </c>
      <c r="CD1" s="138"/>
      <c r="CE1" s="138"/>
      <c r="CF1" s="138"/>
      <c r="CG1" s="138"/>
      <c r="CH1" s="138"/>
      <c r="CI1" s="138"/>
      <c r="CK1" s="138" t="s">
        <v>104</v>
      </c>
      <c r="CL1" s="138"/>
      <c r="CM1" s="138"/>
      <c r="CN1" s="138"/>
      <c r="CO1" s="138"/>
      <c r="CP1" s="138"/>
      <c r="CQ1" s="138"/>
      <c r="CS1" s="137" t="s">
        <v>105</v>
      </c>
      <c r="CT1" s="137"/>
      <c r="CU1" s="137"/>
      <c r="CV1" s="137"/>
      <c r="CW1" s="137"/>
      <c r="CX1" s="137"/>
      <c r="CY1" s="137"/>
      <c r="DB1" s="142" t="s">
        <v>106</v>
      </c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</row>
    <row r="2" spans="1:119" ht="13.5" thickBot="1">
      <c r="A2" s="16" t="s">
        <v>30</v>
      </c>
      <c r="B2" s="156" t="s">
        <v>35</v>
      </c>
      <c r="C2" s="157"/>
      <c r="D2" s="157"/>
      <c r="E2" s="157"/>
      <c r="F2" s="14" t="s">
        <v>0</v>
      </c>
      <c r="G2" s="43" t="s">
        <v>1</v>
      </c>
      <c r="H2" s="13"/>
      <c r="I2" s="16" t="s">
        <v>30</v>
      </c>
      <c r="J2" s="156" t="s">
        <v>35</v>
      </c>
      <c r="K2" s="157"/>
      <c r="L2" s="157"/>
      <c r="M2" s="157"/>
      <c r="N2" s="14" t="s">
        <v>0</v>
      </c>
      <c r="O2" s="43" t="s">
        <v>1</v>
      </c>
      <c r="Q2" s="16" t="s">
        <v>30</v>
      </c>
      <c r="R2" s="156" t="s">
        <v>35</v>
      </c>
      <c r="S2" s="157"/>
      <c r="T2" s="157"/>
      <c r="U2" s="157"/>
      <c r="V2" s="14" t="s">
        <v>0</v>
      </c>
      <c r="W2" s="43" t="s">
        <v>1</v>
      </c>
      <c r="Y2" s="16" t="s">
        <v>30</v>
      </c>
      <c r="Z2" s="156" t="s">
        <v>35</v>
      </c>
      <c r="AA2" s="157"/>
      <c r="AB2" s="157"/>
      <c r="AC2" s="157"/>
      <c r="AD2" s="14" t="s">
        <v>0</v>
      </c>
      <c r="AE2" s="43" t="s">
        <v>1</v>
      </c>
      <c r="AG2" s="16" t="s">
        <v>30</v>
      </c>
      <c r="AH2" s="156" t="s">
        <v>35</v>
      </c>
      <c r="AI2" s="157"/>
      <c r="AJ2" s="157"/>
      <c r="AK2" s="157"/>
      <c r="AL2" s="14" t="s">
        <v>0</v>
      </c>
      <c r="AM2" s="43" t="s">
        <v>1</v>
      </c>
      <c r="AO2" s="16" t="s">
        <v>30</v>
      </c>
      <c r="AP2" s="156" t="s">
        <v>35</v>
      </c>
      <c r="AQ2" s="157"/>
      <c r="AR2" s="157"/>
      <c r="AS2" s="157"/>
      <c r="AT2" s="14" t="s">
        <v>0</v>
      </c>
      <c r="AU2" s="43" t="s">
        <v>1</v>
      </c>
      <c r="AW2" s="16" t="s">
        <v>30</v>
      </c>
      <c r="AX2" s="156" t="s">
        <v>35</v>
      </c>
      <c r="AY2" s="157"/>
      <c r="AZ2" s="157"/>
      <c r="BA2" s="157"/>
      <c r="BB2" s="14" t="s">
        <v>0</v>
      </c>
      <c r="BC2" s="43" t="s">
        <v>1</v>
      </c>
      <c r="BE2" s="16" t="s">
        <v>30</v>
      </c>
      <c r="BF2" s="156" t="s">
        <v>35</v>
      </c>
      <c r="BG2" s="157"/>
      <c r="BH2" s="157"/>
      <c r="BI2" s="157"/>
      <c r="BJ2" s="14" t="s">
        <v>0</v>
      </c>
      <c r="BK2" s="43" t="s">
        <v>1</v>
      </c>
      <c r="BM2" s="16" t="s">
        <v>30</v>
      </c>
      <c r="BN2" s="156" t="s">
        <v>35</v>
      </c>
      <c r="BO2" s="157"/>
      <c r="BP2" s="157"/>
      <c r="BQ2" s="157"/>
      <c r="BR2" s="14" t="s">
        <v>0</v>
      </c>
      <c r="BS2" s="43" t="s">
        <v>1</v>
      </c>
      <c r="BU2" s="16" t="s">
        <v>30</v>
      </c>
      <c r="BV2" s="156" t="s">
        <v>35</v>
      </c>
      <c r="BW2" s="157"/>
      <c r="BX2" s="157"/>
      <c r="BY2" s="157"/>
      <c r="BZ2" s="14" t="s">
        <v>0</v>
      </c>
      <c r="CA2" s="43" t="s">
        <v>1</v>
      </c>
      <c r="CC2" s="16" t="s">
        <v>30</v>
      </c>
      <c r="CD2" s="156" t="s">
        <v>35</v>
      </c>
      <c r="CE2" s="157"/>
      <c r="CF2" s="157"/>
      <c r="CG2" s="157"/>
      <c r="CH2" s="14" t="s">
        <v>0</v>
      </c>
      <c r="CI2" s="43" t="s">
        <v>1</v>
      </c>
      <c r="CK2" s="16" t="s">
        <v>30</v>
      </c>
      <c r="CL2" s="156" t="s">
        <v>35</v>
      </c>
      <c r="CM2" s="157"/>
      <c r="CN2" s="157"/>
      <c r="CO2" s="157"/>
      <c r="CP2" s="14" t="s">
        <v>0</v>
      </c>
      <c r="CQ2" s="43" t="s">
        <v>1</v>
      </c>
      <c r="CS2" s="16" t="s">
        <v>30</v>
      </c>
      <c r="CT2" s="156" t="s">
        <v>35</v>
      </c>
      <c r="CU2" s="157"/>
      <c r="CV2" s="157"/>
      <c r="CW2" s="157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/>
      <c r="AA4" s="4"/>
      <c r="AB4" s="3"/>
      <c r="AC4" s="82"/>
      <c r="AD4" s="8">
        <f aca="true" t="shared" si="3" ref="AD4:AD19">SUM(Z4:AC4)</f>
        <v>0</v>
      </c>
      <c r="AE4" s="50"/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984</v>
      </c>
      <c r="CU4" s="3">
        <f aca="true" t="shared" si="13" ref="CU4:CU19">C4+K4+S4+AA4+AI4+AQ4+AY4+BG4+BO4+BW4+CE4+CM4</f>
        <v>3050</v>
      </c>
      <c r="CV4" s="3">
        <f aca="true" t="shared" si="14" ref="CV4:CV19">D4+L4+T4+AB4+AJ4+AR4+AZ4+BH4+BP4+BX4+CF4+CN4</f>
        <v>1066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5100</v>
      </c>
      <c r="CY4" s="3">
        <f aca="true" t="shared" si="17" ref="CY4:CY19">G4+O4+W4+AE4+AM4+AU4+BC4+BK4+BS4+CA4+CI4+CQ4</f>
        <v>8548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0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5100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/>
      <c r="AB5" s="1"/>
      <c r="AC5" s="81"/>
      <c r="AD5" s="5">
        <f t="shared" si="3"/>
        <v>0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14334</v>
      </c>
      <c r="CV5" s="3">
        <f t="shared" si="14"/>
        <v>0</v>
      </c>
      <c r="CW5" s="3">
        <f t="shared" si="15"/>
        <v>0</v>
      </c>
      <c r="CX5" s="5">
        <f t="shared" si="16"/>
        <v>14334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0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14334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/>
      <c r="AA6" s="4"/>
      <c r="AB6" s="3"/>
      <c r="AC6" s="82"/>
      <c r="AD6" s="8">
        <f t="shared" si="3"/>
        <v>0</v>
      </c>
      <c r="AE6" s="50"/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1278</v>
      </c>
      <c r="CU6" s="3">
        <f t="shared" si="13"/>
        <v>1078</v>
      </c>
      <c r="CV6" s="3">
        <f t="shared" si="14"/>
        <v>4191</v>
      </c>
      <c r="CW6" s="3">
        <f t="shared" si="15"/>
        <v>0</v>
      </c>
      <c r="CX6" s="8">
        <f t="shared" si="16"/>
        <v>6547</v>
      </c>
      <c r="CY6" s="3">
        <f t="shared" si="17"/>
        <v>12573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0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6547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/>
      <c r="AA7" s="2"/>
      <c r="AB7" s="1"/>
      <c r="AC7" s="81"/>
      <c r="AD7" s="5">
        <f t="shared" si="3"/>
        <v>0</v>
      </c>
      <c r="AE7" s="49"/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128</v>
      </c>
      <c r="CU7" s="3">
        <f t="shared" si="13"/>
        <v>132</v>
      </c>
      <c r="CV7" s="3">
        <f t="shared" si="14"/>
        <v>4226</v>
      </c>
      <c r="CW7" s="3">
        <f t="shared" si="15"/>
        <v>0</v>
      </c>
      <c r="CX7" s="5">
        <f t="shared" si="16"/>
        <v>4486</v>
      </c>
      <c r="CY7" s="3">
        <f t="shared" si="17"/>
        <v>12678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0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4486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/>
      <c r="AA8" s="2"/>
      <c r="AB8" s="1"/>
      <c r="AC8" s="81"/>
      <c r="AD8" s="5">
        <f t="shared" si="3"/>
        <v>0</v>
      </c>
      <c r="AE8" s="49"/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3929</v>
      </c>
      <c r="CU8" s="3">
        <f t="shared" si="13"/>
        <v>4029</v>
      </c>
      <c r="CV8" s="3">
        <f t="shared" si="14"/>
        <v>7466</v>
      </c>
      <c r="CW8" s="3">
        <f t="shared" si="15"/>
        <v>26040</v>
      </c>
      <c r="CX8" s="5">
        <f t="shared" si="16"/>
        <v>41464</v>
      </c>
      <c r="CY8" s="3">
        <f t="shared" si="17"/>
        <v>49670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0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41464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/>
      <c r="AA9" s="4"/>
      <c r="AB9" s="3"/>
      <c r="AC9" s="82"/>
      <c r="AD9" s="8">
        <f t="shared" si="3"/>
        <v>0</v>
      </c>
      <c r="AE9" s="50"/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18703</v>
      </c>
      <c r="CU9" s="3">
        <f t="shared" si="13"/>
        <v>19489</v>
      </c>
      <c r="CV9" s="3">
        <f t="shared" si="14"/>
        <v>25446</v>
      </c>
      <c r="CW9" s="3">
        <f t="shared" si="15"/>
        <v>133850</v>
      </c>
      <c r="CX9" s="8">
        <f t="shared" si="16"/>
        <v>197488</v>
      </c>
      <c r="CY9" s="3">
        <f t="shared" si="17"/>
        <v>614570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0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197488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/>
      <c r="AA10" s="2"/>
      <c r="AB10" s="1"/>
      <c r="AC10" s="81"/>
      <c r="AD10" s="5">
        <f t="shared" si="3"/>
        <v>0</v>
      </c>
      <c r="AE10" s="49"/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2707</v>
      </c>
      <c r="CU10" s="3">
        <f t="shared" si="13"/>
        <v>4456</v>
      </c>
      <c r="CV10" s="3">
        <f t="shared" si="14"/>
        <v>10019</v>
      </c>
      <c r="CW10" s="3">
        <f t="shared" si="15"/>
        <v>31410</v>
      </c>
      <c r="CX10" s="5">
        <f t="shared" si="16"/>
        <v>48592</v>
      </c>
      <c r="CY10" s="3">
        <f t="shared" si="17"/>
        <v>57545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0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48592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/>
      <c r="AB11" s="3"/>
      <c r="AC11" s="82"/>
      <c r="AD11" s="8">
        <f t="shared" si="3"/>
        <v>0</v>
      </c>
      <c r="AE11" s="50"/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1927</v>
      </c>
      <c r="CV11" s="3">
        <f t="shared" si="14"/>
        <v>9399</v>
      </c>
      <c r="CW11" s="3">
        <f t="shared" si="15"/>
        <v>0</v>
      </c>
      <c r="CX11" s="8">
        <f t="shared" si="16"/>
        <v>11326</v>
      </c>
      <c r="CY11" s="3">
        <f t="shared" si="17"/>
        <v>140985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0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11326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/>
      <c r="AA12" s="4"/>
      <c r="AB12" s="3"/>
      <c r="AC12" s="82"/>
      <c r="AD12" s="8">
        <f t="shared" si="3"/>
        <v>0</v>
      </c>
      <c r="AE12" s="50"/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804</v>
      </c>
      <c r="CU12" s="3">
        <f t="shared" si="13"/>
        <v>746</v>
      </c>
      <c r="CV12" s="3">
        <f t="shared" si="14"/>
        <v>676</v>
      </c>
      <c r="CW12" s="3">
        <f t="shared" si="15"/>
        <v>112</v>
      </c>
      <c r="CX12" s="8">
        <f t="shared" si="16"/>
        <v>2338</v>
      </c>
      <c r="CY12" s="3">
        <f t="shared" si="17"/>
        <v>3380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0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2338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/>
      <c r="AA13" s="2"/>
      <c r="AB13" s="1"/>
      <c r="AC13" s="81"/>
      <c r="AD13" s="5">
        <f t="shared" si="3"/>
        <v>0</v>
      </c>
      <c r="AE13" s="49"/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2831</v>
      </c>
      <c r="CU13" s="3">
        <f t="shared" si="13"/>
        <v>4240</v>
      </c>
      <c r="CV13" s="3">
        <f t="shared" si="14"/>
        <v>3953</v>
      </c>
      <c r="CW13" s="3">
        <f t="shared" si="15"/>
        <v>44833</v>
      </c>
      <c r="CX13" s="5">
        <f t="shared" si="16"/>
        <v>55857</v>
      </c>
      <c r="CY13" s="3">
        <f t="shared" si="17"/>
        <v>92400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55857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/>
      <c r="AA14" s="4"/>
      <c r="AB14" s="3"/>
      <c r="AC14" s="82"/>
      <c r="AD14" s="8">
        <f t="shared" si="3"/>
        <v>0</v>
      </c>
      <c r="AE14" s="50"/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1115</v>
      </c>
      <c r="CU14" s="3">
        <f t="shared" si="13"/>
        <v>4176</v>
      </c>
      <c r="CV14" s="3">
        <f t="shared" si="14"/>
        <v>2414</v>
      </c>
      <c r="CW14" s="3">
        <f t="shared" si="15"/>
        <v>8720</v>
      </c>
      <c r="CX14" s="8">
        <f t="shared" si="16"/>
        <v>16425</v>
      </c>
      <c r="CY14" s="3">
        <f t="shared" si="17"/>
        <v>38495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0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16425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/>
      <c r="AA15" s="2"/>
      <c r="AB15" s="1"/>
      <c r="AC15" s="83"/>
      <c r="AD15" s="5">
        <f t="shared" si="3"/>
        <v>0</v>
      </c>
      <c r="AE15" s="49"/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671</v>
      </c>
      <c r="CU15" s="3">
        <f t="shared" si="13"/>
        <v>795</v>
      </c>
      <c r="CV15" s="3">
        <f t="shared" si="14"/>
        <v>1735</v>
      </c>
      <c r="CW15" s="3">
        <f t="shared" si="15"/>
        <v>1179</v>
      </c>
      <c r="CX15" s="5">
        <f t="shared" si="16"/>
        <v>4380</v>
      </c>
      <c r="CY15" s="3">
        <f t="shared" si="17"/>
        <v>8675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0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4380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/>
      <c r="AA16" s="2"/>
      <c r="AB16" s="1"/>
      <c r="AC16" s="81"/>
      <c r="AD16" s="5">
        <f t="shared" si="3"/>
        <v>0</v>
      </c>
      <c r="AE16" s="49"/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710</v>
      </c>
      <c r="CU16" s="3">
        <f t="shared" si="13"/>
        <v>1040</v>
      </c>
      <c r="CV16" s="3">
        <f t="shared" si="14"/>
        <v>2223</v>
      </c>
      <c r="CW16" s="3">
        <f t="shared" si="15"/>
        <v>0</v>
      </c>
      <c r="CX16" s="5">
        <f t="shared" si="16"/>
        <v>3973</v>
      </c>
      <c r="CY16" s="3">
        <f t="shared" si="17"/>
        <v>6678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0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3973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/>
      <c r="AB17" s="3"/>
      <c r="AC17" s="82"/>
      <c r="AD17" s="8">
        <f t="shared" si="3"/>
        <v>0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941</v>
      </c>
      <c r="CV17" s="3">
        <f t="shared" si="14"/>
        <v>0</v>
      </c>
      <c r="CW17" s="3">
        <f t="shared" si="15"/>
        <v>0</v>
      </c>
      <c r="CX17" s="8">
        <f t="shared" si="16"/>
        <v>941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0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941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/>
      <c r="AB18" s="37"/>
      <c r="AC18" s="82"/>
      <c r="AD18" s="64">
        <f t="shared" si="3"/>
        <v>0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1420</v>
      </c>
      <c r="CV18" s="3">
        <f t="shared" si="14"/>
        <v>0</v>
      </c>
      <c r="CW18" s="3">
        <f t="shared" si="15"/>
        <v>0</v>
      </c>
      <c r="CX18" s="64">
        <f t="shared" si="16"/>
        <v>1420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0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1420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/>
      <c r="AB19" s="1"/>
      <c r="AC19" s="81"/>
      <c r="AD19" s="5">
        <f t="shared" si="3"/>
        <v>0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9031</v>
      </c>
      <c r="CV19" s="3">
        <f t="shared" si="14"/>
        <v>0</v>
      </c>
      <c r="CW19" s="3">
        <f t="shared" si="15"/>
        <v>0</v>
      </c>
      <c r="CX19" s="5">
        <f t="shared" si="16"/>
        <v>9031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0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9031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0</v>
      </c>
      <c r="AA20" s="30">
        <f t="shared" si="34"/>
        <v>0</v>
      </c>
      <c r="AB20" s="29">
        <f t="shared" si="34"/>
        <v>0</v>
      </c>
      <c r="AC20" s="35">
        <f t="shared" si="34"/>
        <v>0</v>
      </c>
      <c r="AD20" s="31">
        <f t="shared" si="34"/>
        <v>0</v>
      </c>
      <c r="AE20" s="41">
        <f t="shared" si="34"/>
        <v>0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33860</v>
      </c>
      <c r="CU20" s="29">
        <f>SUM(CU4:CU19)</f>
        <v>70884</v>
      </c>
      <c r="CV20" s="29">
        <f>SUM(CV4:CV19)</f>
        <v>72814</v>
      </c>
      <c r="CW20" s="35">
        <f>SUM(CW4:CW19)</f>
        <v>246144</v>
      </c>
      <c r="CX20" s="31">
        <f t="shared" si="16"/>
        <v>423702</v>
      </c>
      <c r="CY20" s="41">
        <f>SUM(CY4:CY19)</f>
        <v>1046197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423702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3"/>
      <c r="BF24" s="163"/>
      <c r="BG24" s="163"/>
      <c r="BH24" s="163"/>
      <c r="BI24" s="165"/>
      <c r="BJ24" s="165"/>
      <c r="BK24" s="163"/>
      <c r="BL24" s="167"/>
      <c r="BM24" s="168"/>
      <c r="BN24" s="168"/>
      <c r="BO24" s="168"/>
      <c r="BP24" s="168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Z24" s="11"/>
      <c r="DB24" s="142" t="s">
        <v>107</v>
      </c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ED24" s="53"/>
    </row>
    <row r="25" spans="52:134" ht="15.75">
      <c r="AZ25" s="10"/>
      <c r="BE25" s="163"/>
      <c r="BF25" s="163"/>
      <c r="BG25" s="163"/>
      <c r="BH25" s="163"/>
      <c r="BI25" s="166"/>
      <c r="BJ25" s="165"/>
      <c r="BK25" s="163"/>
      <c r="BL25" s="167"/>
      <c r="BM25" s="95"/>
      <c r="BN25" s="95"/>
      <c r="BO25" s="95"/>
      <c r="BP25" s="168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70"/>
      <c r="CL27" s="170"/>
      <c r="CM27" s="170"/>
      <c r="CN27" s="171"/>
      <c r="CO27" s="171"/>
      <c r="CP27" s="172"/>
      <c r="CQ27" s="171"/>
      <c r="CR27" s="171"/>
      <c r="CS27" s="171"/>
      <c r="CT27" s="173"/>
      <c r="CU27" s="174"/>
      <c r="CV27" s="174"/>
      <c r="CW27" s="174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0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8548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70"/>
      <c r="CL28" s="170"/>
      <c r="CM28" s="170"/>
      <c r="CN28" s="171"/>
      <c r="CO28" s="171"/>
      <c r="CP28" s="172"/>
      <c r="CQ28" s="171"/>
      <c r="CR28" s="171"/>
      <c r="CS28" s="171"/>
      <c r="CT28" s="173"/>
      <c r="CU28" s="171"/>
      <c r="CV28" s="171"/>
      <c r="CW28" s="171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70"/>
      <c r="CL29" s="170"/>
      <c r="CM29" s="170"/>
      <c r="CN29" s="171"/>
      <c r="CO29" s="171"/>
      <c r="CP29" s="172"/>
      <c r="CQ29" s="171"/>
      <c r="CR29" s="171"/>
      <c r="CS29" s="171"/>
      <c r="CT29" s="173"/>
      <c r="CU29" s="171"/>
      <c r="CV29" s="171"/>
      <c r="CW29" s="171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0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12573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75"/>
      <c r="CL30" s="175"/>
      <c r="CM30" s="175"/>
      <c r="CN30" s="110"/>
      <c r="CO30" s="111"/>
      <c r="CP30" s="111"/>
      <c r="CQ30" s="111"/>
      <c r="CR30" s="111"/>
      <c r="CS30" s="112"/>
      <c r="CT30" s="173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0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12678</v>
      </c>
    </row>
    <row r="31" spans="89:119" ht="12.75">
      <c r="CK31" s="175"/>
      <c r="CL31" s="175"/>
      <c r="CM31" s="175"/>
      <c r="CN31" s="110"/>
      <c r="CO31" s="111"/>
      <c r="CP31" s="111"/>
      <c r="CQ31" s="111"/>
      <c r="CR31" s="111"/>
      <c r="CS31" s="112"/>
      <c r="CT31" s="173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49670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75"/>
      <c r="CL32" s="175"/>
      <c r="CM32" s="175"/>
      <c r="CN32" s="114"/>
      <c r="CO32" s="111"/>
      <c r="CP32" s="111"/>
      <c r="CQ32" s="111"/>
      <c r="CR32" s="111"/>
      <c r="CS32" s="112"/>
      <c r="CT32" s="173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0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614570</v>
      </c>
    </row>
    <row r="33" spans="57:119" ht="18.75">
      <c r="BE33" s="163"/>
      <c r="BF33" s="163"/>
      <c r="BG33" s="163"/>
      <c r="BH33" s="163"/>
      <c r="BI33" s="164"/>
      <c r="BJ33" s="163"/>
      <c r="BK33" s="163"/>
      <c r="BL33" s="101"/>
      <c r="BM33" s="163"/>
      <c r="BN33" s="163"/>
      <c r="BO33" s="163"/>
      <c r="BP33" s="163"/>
      <c r="BQ33" s="11"/>
      <c r="CK33" s="175"/>
      <c r="CL33" s="175"/>
      <c r="CM33" s="175"/>
      <c r="CN33" s="110"/>
      <c r="CO33" s="111"/>
      <c r="CP33" s="111"/>
      <c r="CQ33" s="111"/>
      <c r="CR33" s="111"/>
      <c r="CS33" s="112"/>
      <c r="CT33" s="173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57545</v>
      </c>
    </row>
    <row r="34" spans="57:119" ht="18.75">
      <c r="BE34" s="163"/>
      <c r="BF34" s="163"/>
      <c r="BG34" s="163"/>
      <c r="BH34" s="163"/>
      <c r="BI34" s="164"/>
      <c r="BJ34" s="163"/>
      <c r="BK34" s="163"/>
      <c r="BL34" s="101"/>
      <c r="BM34" s="101"/>
      <c r="BN34" s="101"/>
      <c r="BO34" s="101"/>
      <c r="BP34" s="163"/>
      <c r="BQ34" s="11"/>
      <c r="CK34" s="175"/>
      <c r="CL34" s="175"/>
      <c r="CM34" s="175"/>
      <c r="CN34" s="110"/>
      <c r="CO34" s="111"/>
      <c r="CP34" s="111"/>
      <c r="CQ34" s="111"/>
      <c r="CR34" s="111"/>
      <c r="CS34" s="115"/>
      <c r="CT34" s="173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140985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73"/>
      <c r="CL35" s="173"/>
      <c r="CM35" s="173"/>
      <c r="CN35" s="117"/>
      <c r="CO35" s="111"/>
      <c r="CP35" s="111"/>
      <c r="CQ35" s="111"/>
      <c r="CR35" s="111"/>
      <c r="CS35" s="112"/>
      <c r="CT35" s="173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3380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73"/>
      <c r="CL36" s="173"/>
      <c r="CM36" s="173"/>
      <c r="CN36" s="117"/>
      <c r="CO36" s="111"/>
      <c r="CP36" s="111"/>
      <c r="CQ36" s="111"/>
      <c r="CR36" s="111"/>
      <c r="CS36" s="112"/>
      <c r="CT36" s="173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92400</v>
      </c>
    </row>
    <row r="37" spans="89:119" ht="12.75">
      <c r="CK37" s="173"/>
      <c r="CL37" s="173"/>
      <c r="CM37" s="173"/>
      <c r="CN37" s="117"/>
      <c r="CO37" s="111"/>
      <c r="CP37" s="111"/>
      <c r="CQ37" s="111"/>
      <c r="CR37" s="111"/>
      <c r="CS37" s="112"/>
      <c r="CT37" s="173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0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38495</v>
      </c>
    </row>
    <row r="38" spans="89:119" ht="12.75">
      <c r="CK38" s="173"/>
      <c r="CL38" s="173"/>
      <c r="CM38" s="173"/>
      <c r="CN38" s="117"/>
      <c r="CO38" s="111"/>
      <c r="CP38" s="111"/>
      <c r="CQ38" s="111"/>
      <c r="CR38" s="111"/>
      <c r="CS38" s="112"/>
      <c r="CT38" s="173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8675</v>
      </c>
    </row>
    <row r="39" spans="89:119" ht="12.75">
      <c r="CK39" s="173"/>
      <c r="CL39" s="173"/>
      <c r="CM39" s="173"/>
      <c r="CN39" s="117"/>
      <c r="CO39" s="111"/>
      <c r="CP39" s="111"/>
      <c r="CQ39" s="111"/>
      <c r="CR39" s="111"/>
      <c r="CS39" s="112"/>
      <c r="CT39" s="173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0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6678</v>
      </c>
    </row>
    <row r="40" spans="89:119" ht="12.75">
      <c r="CK40" s="173"/>
      <c r="CL40" s="173"/>
      <c r="CM40" s="173"/>
      <c r="CN40" s="117"/>
      <c r="CO40" s="111"/>
      <c r="CP40" s="111"/>
      <c r="CQ40" s="111"/>
      <c r="CR40" s="111"/>
      <c r="CS40" s="112"/>
      <c r="CT40" s="173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73"/>
      <c r="CL41" s="173"/>
      <c r="CM41" s="173"/>
      <c r="CN41" s="117"/>
      <c r="CO41" s="111"/>
      <c r="CP41" s="111"/>
      <c r="CQ41" s="111"/>
      <c r="CR41" s="111"/>
      <c r="CS41" s="112"/>
      <c r="CT41" s="173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73"/>
      <c r="CL42" s="173"/>
      <c r="CM42" s="173"/>
      <c r="CN42" s="117"/>
      <c r="CO42" s="111"/>
      <c r="CP42" s="111"/>
      <c r="CQ42" s="111"/>
      <c r="CR42" s="111"/>
      <c r="CS42" s="112"/>
      <c r="CT42" s="173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73"/>
      <c r="CL43" s="173"/>
      <c r="CM43" s="173"/>
      <c r="CN43" s="117"/>
      <c r="CO43" s="111"/>
      <c r="CP43" s="111"/>
      <c r="CQ43" s="111"/>
      <c r="CR43" s="111"/>
      <c r="CS43" s="112"/>
      <c r="CT43" s="173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0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1046197</v>
      </c>
    </row>
    <row r="44" spans="89:101" ht="12.75">
      <c r="CK44" s="173"/>
      <c r="CL44" s="173"/>
      <c r="CM44" s="173"/>
      <c r="CN44" s="117"/>
      <c r="CO44" s="111"/>
      <c r="CP44" s="111"/>
      <c r="CQ44" s="111"/>
      <c r="CR44" s="111"/>
      <c r="CS44" s="112"/>
      <c r="CT44" s="173"/>
      <c r="CU44" s="113"/>
      <c r="CV44" s="113"/>
      <c r="CW44" s="113"/>
    </row>
    <row r="45" spans="89:101" ht="12.75">
      <c r="CK45" s="173"/>
      <c r="CL45" s="173"/>
      <c r="CM45" s="173"/>
      <c r="CN45" s="117"/>
      <c r="CO45" s="111"/>
      <c r="CP45" s="111"/>
      <c r="CQ45" s="111"/>
      <c r="CR45" s="111"/>
      <c r="CS45" s="112"/>
      <c r="CT45" s="173"/>
      <c r="CU45" s="113"/>
      <c r="CV45" s="113"/>
      <c r="CW45" s="113"/>
    </row>
    <row r="46" spans="89:101" ht="12.75">
      <c r="CK46" s="173"/>
      <c r="CL46" s="173"/>
      <c r="CM46" s="173"/>
      <c r="CN46" s="117"/>
      <c r="CO46" s="111"/>
      <c r="CP46" s="111"/>
      <c r="CQ46" s="111"/>
      <c r="CR46" s="111"/>
      <c r="CS46" s="112"/>
      <c r="CT46" s="173"/>
      <c r="CU46" s="113"/>
      <c r="CV46" s="113"/>
      <c r="CW46" s="113"/>
    </row>
    <row r="47" spans="89:101" ht="12.75">
      <c r="CK47" s="173"/>
      <c r="CL47" s="173"/>
      <c r="CM47" s="173"/>
      <c r="CN47" s="117"/>
      <c r="CO47" s="111"/>
      <c r="CP47" s="111"/>
      <c r="CQ47" s="111"/>
      <c r="CR47" s="111"/>
      <c r="CS47" s="112"/>
      <c r="CT47" s="173"/>
      <c r="CU47" s="113"/>
      <c r="CV47" s="113"/>
      <c r="CW47" s="113"/>
    </row>
    <row r="48" spans="89:101" ht="12.75">
      <c r="CK48" s="173"/>
      <c r="CL48" s="173"/>
      <c r="CM48" s="173"/>
      <c r="CN48" s="117"/>
      <c r="CO48" s="111"/>
      <c r="CP48" s="111"/>
      <c r="CQ48" s="111"/>
      <c r="CR48" s="111"/>
      <c r="CS48" s="112"/>
      <c r="CT48" s="173"/>
      <c r="CU48" s="113"/>
      <c r="CV48" s="113"/>
      <c r="CW48" s="113"/>
    </row>
    <row r="49" spans="89:101" ht="12.75">
      <c r="CK49" s="176"/>
      <c r="CL49" s="176"/>
      <c r="CM49" s="176"/>
      <c r="CN49" s="176"/>
      <c r="CO49" s="118"/>
      <c r="CP49" s="118"/>
      <c r="CQ49" s="118"/>
      <c r="CR49" s="118"/>
      <c r="CS49" s="119"/>
      <c r="CT49" s="173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73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A1:G1"/>
    <mergeCell ref="I1:O1"/>
    <mergeCell ref="Q1:W1"/>
    <mergeCell ref="Y1:AE1"/>
    <mergeCell ref="AG1:AM1"/>
    <mergeCell ref="AO1:AU1"/>
    <mergeCell ref="AW1:BC1"/>
    <mergeCell ref="BE1:BK1"/>
    <mergeCell ref="BM1:BS1"/>
    <mergeCell ref="BU1:CA1"/>
    <mergeCell ref="CC1:CI1"/>
    <mergeCell ref="CK1:CQ1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BE24:BE25"/>
    <mergeCell ref="BF24:BF25"/>
    <mergeCell ref="BG24:BG25"/>
    <mergeCell ref="BH24:BH25"/>
    <mergeCell ref="BP24:BP25"/>
    <mergeCell ref="CK24:CW24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BP33:BP34"/>
    <mergeCell ref="CK33:CM33"/>
    <mergeCell ref="CK34:CM34"/>
    <mergeCell ref="CK35:CM35"/>
    <mergeCell ref="CK36:CM36"/>
    <mergeCell ref="CK37:CM37"/>
    <mergeCell ref="CK38:CM38"/>
    <mergeCell ref="CK39:CM39"/>
    <mergeCell ref="CK40:CM40"/>
    <mergeCell ref="CK41:CM41"/>
    <mergeCell ref="CK42:CM42"/>
    <mergeCell ref="CK47:CM47"/>
    <mergeCell ref="CK48:CM48"/>
    <mergeCell ref="CK49:CN49"/>
    <mergeCell ref="CK43:CM43"/>
    <mergeCell ref="CK44:CM44"/>
    <mergeCell ref="CK45:CM45"/>
    <mergeCell ref="CK46:CM46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26">
      <selection activeCell="A38" sqref="A38:IV3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5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8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'2009-MART'!EI5</f>
        <v>810</v>
      </c>
      <c r="C5" s="70">
        <f>'2009-MART'!EJ5</f>
        <v>1908</v>
      </c>
      <c r="D5" s="70">
        <f>'2009-MART'!EK5</f>
        <v>80</v>
      </c>
      <c r="E5" s="70">
        <f>'2010-MART'!DH4+'2010-MART'!DI4</f>
        <v>811</v>
      </c>
      <c r="F5" s="70">
        <f>'2010-MART'!DG4</f>
        <v>7014</v>
      </c>
      <c r="G5" s="70">
        <f>'2010-MART'!DF4</f>
        <v>20</v>
      </c>
      <c r="H5" s="70">
        <f>'2011-MART'!CV4+'2011-MART'!CW4</f>
        <v>1066</v>
      </c>
      <c r="I5" s="70">
        <f>'2011-MART'!CU4</f>
        <v>3050</v>
      </c>
      <c r="J5" s="70">
        <f>'2011-MART'!CT4</f>
        <v>984</v>
      </c>
      <c r="K5" s="69">
        <f>(((E5+F5+G5)/(B5+C5+D5))-1)*100</f>
        <v>180.37884203002145</v>
      </c>
      <c r="L5" s="69">
        <f>(((H5+I5+J5)/(E5+F5+G5))-1)*100</f>
        <v>-34.990439770554495</v>
      </c>
    </row>
    <row r="6" spans="1:12" ht="12.75" hidden="1">
      <c r="A6" s="67" t="s">
        <v>48</v>
      </c>
      <c r="B6" s="70" t="str">
        <f>'2009-MART'!EI6</f>
        <v>-</v>
      </c>
      <c r="C6" s="70" t="str">
        <f>'2009-MART'!EJ6</f>
        <v>-</v>
      </c>
      <c r="D6" s="70" t="str">
        <f>'2009-MART'!EK6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'2009-MART'!EI8</f>
        <v>0</v>
      </c>
      <c r="C7" s="70">
        <f>'2009-MART'!EJ8</f>
        <v>8715</v>
      </c>
      <c r="D7" s="70">
        <f>'2009-MART'!EK8</f>
        <v>0</v>
      </c>
      <c r="E7" s="70">
        <f>'2010-MART'!DH5+'2010-MART'!DI5</f>
        <v>0</v>
      </c>
      <c r="F7" s="70">
        <f>'2010-MART'!DG5</f>
        <v>11452</v>
      </c>
      <c r="G7" s="70">
        <f>'2010-MART'!DF5</f>
        <v>0</v>
      </c>
      <c r="H7" s="70">
        <f>'2011-MART'!CV5+'2011-MART'!CW5</f>
        <v>0</v>
      </c>
      <c r="I7" s="70">
        <f>'2011-MART'!CU5</f>
        <v>14334</v>
      </c>
      <c r="J7" s="70">
        <f>'2011-MART'!CT5</f>
        <v>0</v>
      </c>
      <c r="K7" s="69">
        <f t="shared" si="0"/>
        <v>31.40562248995984</v>
      </c>
      <c r="L7" s="69">
        <f t="shared" si="1"/>
        <v>25.16590988473628</v>
      </c>
    </row>
    <row r="8" spans="1:12" ht="12.75">
      <c r="A8" s="67" t="s">
        <v>31</v>
      </c>
      <c r="B8" s="70">
        <f>'2009-MART'!EI12</f>
        <v>2316</v>
      </c>
      <c r="C8" s="70">
        <f>'2009-MART'!EJ12</f>
        <v>1201</v>
      </c>
      <c r="D8" s="70">
        <f>'2009-MART'!EK12</f>
        <v>18</v>
      </c>
      <c r="E8" s="70">
        <f>'2010-MART'!DH6+'2010-MART'!DI6</f>
        <v>1212</v>
      </c>
      <c r="F8" s="70">
        <f>'2010-MART'!DG6</f>
        <v>1662</v>
      </c>
      <c r="G8" s="70">
        <f>'2010-MART'!DF6</f>
        <v>25</v>
      </c>
      <c r="H8" s="70">
        <f>'2011-MART'!CV6+'2011-MART'!CW6</f>
        <v>4191</v>
      </c>
      <c r="I8" s="70">
        <f>'2011-MART'!CU6</f>
        <v>1078</v>
      </c>
      <c r="J8" s="70">
        <f>'2011-MART'!CT6</f>
        <v>1278</v>
      </c>
      <c r="K8" s="69">
        <f t="shared" si="0"/>
        <v>-17.991513437057993</v>
      </c>
      <c r="L8" s="69">
        <f t="shared" si="1"/>
        <v>125.83649534322178</v>
      </c>
    </row>
    <row r="9" spans="1:14" ht="12.75">
      <c r="A9" s="72" t="s">
        <v>11</v>
      </c>
      <c r="B9" s="70">
        <f>'2009-MART'!EI10</f>
        <v>3847</v>
      </c>
      <c r="C9" s="70">
        <f>'2009-MART'!EJ10</f>
        <v>1223</v>
      </c>
      <c r="D9" s="70">
        <f>'2009-MART'!EK10</f>
        <v>29</v>
      </c>
      <c r="E9" s="70">
        <f>'2010-MART'!DH7+'2010-MART'!DI7</f>
        <v>3000</v>
      </c>
      <c r="F9" s="70">
        <f>'2010-MART'!DG7</f>
        <v>2668</v>
      </c>
      <c r="G9" s="70">
        <f>'2010-MART'!DF7</f>
        <v>12</v>
      </c>
      <c r="H9" s="70">
        <f>'2011-MART'!CV7+'2011-MART'!CW7</f>
        <v>4226</v>
      </c>
      <c r="I9" s="70">
        <f>'2011-MART'!CU7</f>
        <v>132</v>
      </c>
      <c r="J9" s="70">
        <f>'2011-MART'!CT7</f>
        <v>128</v>
      </c>
      <c r="K9" s="69">
        <f t="shared" si="0"/>
        <v>11.394391057070008</v>
      </c>
      <c r="L9" s="69">
        <f t="shared" si="1"/>
        <v>-21.02112676056338</v>
      </c>
      <c r="N9" s="12"/>
    </row>
    <row r="10" spans="1:14" ht="12.75">
      <c r="A10" s="72" t="s">
        <v>5</v>
      </c>
      <c r="B10" s="70">
        <f>'2009-MART'!EI16</f>
        <v>9380</v>
      </c>
      <c r="C10" s="70">
        <f>'2009-MART'!EJ16</f>
        <v>3159</v>
      </c>
      <c r="D10" s="70">
        <f>'2009-MART'!EK16</f>
        <v>532</v>
      </c>
      <c r="E10" s="70">
        <f>'2010-MART'!DH8+'2010-MART'!DI8</f>
        <v>9725</v>
      </c>
      <c r="F10" s="70">
        <f>'2010-MART'!DG8</f>
        <v>3026</v>
      </c>
      <c r="G10" s="70">
        <f>'2010-MART'!DF8</f>
        <v>1442</v>
      </c>
      <c r="H10" s="70">
        <f>'2011-MART'!CV8+'2011-MART'!CW8</f>
        <v>33506</v>
      </c>
      <c r="I10" s="70">
        <f>'2011-MART'!CU8</f>
        <v>4029</v>
      </c>
      <c r="J10" s="70">
        <f>'2011-MART'!CT8</f>
        <v>3929</v>
      </c>
      <c r="K10" s="69">
        <f t="shared" si="0"/>
        <v>8.583887996327743</v>
      </c>
      <c r="L10" s="69">
        <f t="shared" si="1"/>
        <v>192.14401465511168</v>
      </c>
      <c r="N10" s="12"/>
    </row>
    <row r="11" spans="1:14" ht="12.75">
      <c r="A11" s="73" t="s">
        <v>13</v>
      </c>
      <c r="B11" s="70">
        <f>'2009-MART'!EI14</f>
        <v>119370</v>
      </c>
      <c r="C11" s="70">
        <f>'2009-MART'!EJ14</f>
        <v>16607</v>
      </c>
      <c r="D11" s="70">
        <f>'2009-MART'!EK14</f>
        <v>3995</v>
      </c>
      <c r="E11" s="70">
        <f>'2010-MART'!DH9+'2010-MART'!DI9</f>
        <v>109382</v>
      </c>
      <c r="F11" s="70">
        <f>'2010-MART'!DG9</f>
        <v>12203</v>
      </c>
      <c r="G11" s="120">
        <f>'2010-MART'!DF9</f>
        <v>14951</v>
      </c>
      <c r="H11" s="70">
        <f>'2011-MART'!CV9+'2011-MART'!CW9</f>
        <v>159296</v>
      </c>
      <c r="I11" s="70">
        <f>'2011-MART'!CU9</f>
        <v>19489</v>
      </c>
      <c r="J11" s="70">
        <f>'2011-MART'!CT9</f>
        <v>18703</v>
      </c>
      <c r="K11" s="69">
        <f t="shared" si="0"/>
        <v>-2.4547766696196405</v>
      </c>
      <c r="L11" s="69">
        <f t="shared" si="1"/>
        <v>44.641706216675445</v>
      </c>
      <c r="N11" s="12"/>
    </row>
    <row r="12" spans="1:14" ht="12.75">
      <c r="A12" s="72" t="s">
        <v>14</v>
      </c>
      <c r="B12" s="70">
        <f>'2009-MART'!EI15</f>
        <v>27868</v>
      </c>
      <c r="C12" s="70">
        <f>'2009-MART'!EJ15</f>
        <v>2006</v>
      </c>
      <c r="D12" s="70">
        <f>'2009-MART'!EK15</f>
        <v>492</v>
      </c>
      <c r="E12" s="70">
        <f>'2010-MART'!DH10+'2010-MART'!DI10</f>
        <v>22251</v>
      </c>
      <c r="F12" s="70">
        <f>'2010-MART'!DG10</f>
        <v>2954</v>
      </c>
      <c r="G12" s="120">
        <f>'2010-MART'!DF10</f>
        <v>2107</v>
      </c>
      <c r="H12" s="70">
        <f>'2011-MART'!CV10+'2011-MART'!CW10</f>
        <v>41429</v>
      </c>
      <c r="I12" s="70">
        <f>'2011-MART'!CU10</f>
        <v>4456</v>
      </c>
      <c r="J12" s="70">
        <f>'2011-MART'!CT10</f>
        <v>2707</v>
      </c>
      <c r="K12" s="69">
        <f t="shared" si="0"/>
        <v>-10.057300928670221</v>
      </c>
      <c r="L12" s="69">
        <f t="shared" si="1"/>
        <v>77.9144698301113</v>
      </c>
      <c r="N12" s="12"/>
    </row>
    <row r="13" spans="1:14" ht="12.75">
      <c r="A13" s="73" t="s">
        <v>15</v>
      </c>
      <c r="B13" s="70">
        <f>'2009-MART'!EI20</f>
        <v>4493</v>
      </c>
      <c r="C13" s="70">
        <f>'2009-MART'!EJ20</f>
        <v>76</v>
      </c>
      <c r="D13" s="70">
        <f>'2009-MART'!EK20</f>
        <v>0</v>
      </c>
      <c r="E13" s="70">
        <f>'2010-MART'!DH11+'2010-MART'!DI11</f>
        <v>5344</v>
      </c>
      <c r="F13" s="70">
        <f>'2010-MART'!DG11</f>
        <v>0</v>
      </c>
      <c r="G13" s="120">
        <f>'2010-MART'!DF11</f>
        <v>0</v>
      </c>
      <c r="H13" s="70">
        <f>'2011-MART'!CV11+'2011-MART'!CW11</f>
        <v>9399</v>
      </c>
      <c r="I13" s="70">
        <f>'2011-MART'!CU11</f>
        <v>1927</v>
      </c>
      <c r="J13" s="70">
        <f>'2011-MART'!CT11</f>
        <v>0</v>
      </c>
      <c r="K13" s="69">
        <f t="shared" si="0"/>
        <v>16.962136134821627</v>
      </c>
      <c r="L13" s="69">
        <f t="shared" si="1"/>
        <v>111.938622754491</v>
      </c>
      <c r="N13" s="12"/>
    </row>
    <row r="14" spans="1:14" ht="12.75">
      <c r="A14" s="73" t="s">
        <v>6</v>
      </c>
      <c r="B14" s="70">
        <f>'2009-MART'!EI17</f>
        <v>469</v>
      </c>
      <c r="C14" s="70">
        <f>'2009-MART'!EJ17</f>
        <v>310</v>
      </c>
      <c r="D14" s="70">
        <f>'2009-MART'!EK17</f>
        <v>178</v>
      </c>
      <c r="E14" s="70">
        <f>'2010-MART'!DH12+'2010-MART'!DI12</f>
        <v>1562</v>
      </c>
      <c r="F14" s="70">
        <f>'2010-MART'!DG12</f>
        <v>668</v>
      </c>
      <c r="G14" s="120">
        <f>'2010-MART'!DF12</f>
        <v>784</v>
      </c>
      <c r="H14" s="70">
        <f>'2011-MART'!CV12+'2011-MART'!CW12</f>
        <v>788</v>
      </c>
      <c r="I14" s="70">
        <f>'2011-MART'!CU12</f>
        <v>746</v>
      </c>
      <c r="J14" s="70">
        <f>'2011-MART'!CT12</f>
        <v>804</v>
      </c>
      <c r="K14" s="69">
        <f t="shared" si="0"/>
        <v>214.94252873563218</v>
      </c>
      <c r="L14" s="69">
        <f t="shared" si="1"/>
        <v>-22.428666224286665</v>
      </c>
      <c r="N14" s="12"/>
    </row>
    <row r="15" spans="1:14" ht="12.75">
      <c r="A15" s="72" t="s">
        <v>16</v>
      </c>
      <c r="B15" s="70">
        <f>'2009-MART'!EI21</f>
        <v>13465</v>
      </c>
      <c r="C15" s="70">
        <f>'2009-MART'!EJ21</f>
        <v>2381</v>
      </c>
      <c r="D15" s="70">
        <f>'2009-MART'!EK21</f>
        <v>213</v>
      </c>
      <c r="E15" s="70">
        <f>'2010-MART'!DH13+'2010-MART'!DI13</f>
        <v>29084</v>
      </c>
      <c r="F15" s="70">
        <f>'2010-MART'!DG13</f>
        <v>2290</v>
      </c>
      <c r="G15" s="120">
        <f>'2010-MART'!DF13</f>
        <v>1327</v>
      </c>
      <c r="H15" s="70">
        <f>'2011-MART'!CV13+'2011-MART'!CW13</f>
        <v>48786</v>
      </c>
      <c r="I15" s="70">
        <f>'2011-MART'!CU13</f>
        <v>4240</v>
      </c>
      <c r="J15" s="70">
        <f>'2011-MART'!CT13</f>
        <v>2831</v>
      </c>
      <c r="K15" s="69">
        <f t="shared" si="0"/>
        <v>103.63036303630362</v>
      </c>
      <c r="L15" s="69">
        <f t="shared" si="1"/>
        <v>70.81129017461241</v>
      </c>
      <c r="N15" s="12"/>
    </row>
    <row r="16" spans="1:14" ht="12.75">
      <c r="A16" s="73" t="s">
        <v>17</v>
      </c>
      <c r="B16" s="70">
        <f>'2009-MART'!EI22</f>
        <v>11534</v>
      </c>
      <c r="C16" s="70">
        <f>'2009-MART'!EJ22</f>
        <v>1317</v>
      </c>
      <c r="D16" s="70">
        <f>'2009-MART'!EK22</f>
        <v>484</v>
      </c>
      <c r="E16" s="70">
        <f>'2010-MART'!DH14+'2010-MART'!DI14</f>
        <v>9550</v>
      </c>
      <c r="F16" s="70">
        <f>'2010-MART'!DG14</f>
        <v>1545</v>
      </c>
      <c r="G16" s="120">
        <f>'2010-MART'!DF14</f>
        <v>1011</v>
      </c>
      <c r="H16" s="70">
        <f>'2011-MART'!CV14+'2011-MART'!CW14</f>
        <v>11134</v>
      </c>
      <c r="I16" s="70">
        <f>'2011-MART'!CU14</f>
        <v>4176</v>
      </c>
      <c r="J16" s="70">
        <f>'2011-MART'!CT14</f>
        <v>1115</v>
      </c>
      <c r="K16" s="69">
        <f t="shared" si="0"/>
        <v>-9.216347956505434</v>
      </c>
      <c r="L16" s="69">
        <f t="shared" si="1"/>
        <v>35.67652403766728</v>
      </c>
      <c r="N16" s="121"/>
    </row>
    <row r="17" spans="1:14" ht="12.75">
      <c r="A17" s="72" t="s">
        <v>18</v>
      </c>
      <c r="B17" s="70">
        <f>'2009-MART'!EI23</f>
        <v>1462</v>
      </c>
      <c r="C17" s="70">
        <f>'2009-MART'!EJ23</f>
        <v>645</v>
      </c>
      <c r="D17" s="70">
        <f>'2009-MART'!EK23</f>
        <v>493</v>
      </c>
      <c r="E17" s="70">
        <f>'2010-MART'!DH15+'2010-MART'!DI15</f>
        <v>2123</v>
      </c>
      <c r="F17" s="70">
        <f>'2010-MART'!DG15</f>
        <v>967</v>
      </c>
      <c r="G17" s="120">
        <f>'2010-MART'!DF15</f>
        <v>1301</v>
      </c>
      <c r="H17" s="70">
        <f>'2011-MART'!CV15+'2011-MART'!CW15</f>
        <v>2914</v>
      </c>
      <c r="I17" s="70">
        <f>'2011-MART'!CU15</f>
        <v>795</v>
      </c>
      <c r="J17" s="70">
        <f>'2011-MART'!CT15</f>
        <v>671</v>
      </c>
      <c r="K17" s="69">
        <f t="shared" si="0"/>
        <v>68.88461538461539</v>
      </c>
      <c r="L17" s="69">
        <f t="shared" si="1"/>
        <v>-0.25051241175131356</v>
      </c>
      <c r="N17" s="12"/>
    </row>
    <row r="18" spans="1:14" ht="12.75">
      <c r="A18" s="72" t="s">
        <v>7</v>
      </c>
      <c r="B18" s="70">
        <f>'2009-MART'!EI19</f>
        <v>1416</v>
      </c>
      <c r="C18" s="70">
        <f>'2009-MART'!EJ19</f>
        <v>1420</v>
      </c>
      <c r="D18" s="70">
        <f>'2009-MART'!EK19</f>
        <v>88</v>
      </c>
      <c r="E18" s="70">
        <f>'2010-MART'!DH16+'2010-MART'!DI16</f>
        <v>1477</v>
      </c>
      <c r="F18" s="70">
        <f>'2010-MART'!DG16</f>
        <v>1863</v>
      </c>
      <c r="G18" s="70">
        <f>'2010-MART'!DF16</f>
        <v>102</v>
      </c>
      <c r="H18" s="70">
        <f>'2011-MART'!CV16+'2011-MART'!CW16</f>
        <v>2223</v>
      </c>
      <c r="I18" s="70">
        <f>'2011-MART'!CU16</f>
        <v>1040</v>
      </c>
      <c r="J18" s="70">
        <f>'2011-MART'!CT16</f>
        <v>710</v>
      </c>
      <c r="K18" s="69">
        <f t="shared" si="0"/>
        <v>17.715458276333784</v>
      </c>
      <c r="L18" s="69">
        <f t="shared" si="1"/>
        <v>15.427077280650781</v>
      </c>
      <c r="N18" s="12"/>
    </row>
    <row r="19" spans="1:14" ht="12.75" hidden="1">
      <c r="A19" s="73" t="s">
        <v>49</v>
      </c>
      <c r="B19" s="70" t="str">
        <f>'2009-MART'!EI24</f>
        <v>-</v>
      </c>
      <c r="C19" s="70" t="str">
        <f>'2009-MART'!EJ24</f>
        <v>-</v>
      </c>
      <c r="D19" s="70" t="str">
        <f>'2009-MART'!EK24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'2009-MART'!EI18</f>
        <v>58</v>
      </c>
      <c r="C20" s="70">
        <f>'2009-MART'!EJ18</f>
        <v>191</v>
      </c>
      <c r="D20" s="70">
        <f>'2009-MART'!EK18</f>
        <v>5</v>
      </c>
      <c r="E20" s="70">
        <f>'2010-MART'!DH17+'2010-MART'!DI17</f>
        <v>0</v>
      </c>
      <c r="F20" s="70">
        <f>'2010-MART'!DG17</f>
        <v>906</v>
      </c>
      <c r="G20" s="70">
        <f>'2010-MART'!DF17</f>
        <v>0</v>
      </c>
      <c r="H20" s="70">
        <f>'2011-MART'!CV17+'2011-MART'!CW17</f>
        <v>0</v>
      </c>
      <c r="I20" s="70">
        <f>'2011-MART'!CU17</f>
        <v>941</v>
      </c>
      <c r="J20" s="70">
        <f>'2011-MART'!CT17</f>
        <v>0</v>
      </c>
      <c r="K20" s="69">
        <f t="shared" si="0"/>
        <v>256.6929133858268</v>
      </c>
      <c r="L20" s="69">
        <f t="shared" si="1"/>
        <v>3.863134657836653</v>
      </c>
      <c r="N20" s="12"/>
    </row>
    <row r="21" spans="1:14" ht="12.75">
      <c r="A21" s="73" t="s">
        <v>10</v>
      </c>
      <c r="B21" s="70">
        <f>'2009-MART'!EI9</f>
        <v>62</v>
      </c>
      <c r="C21" s="70">
        <f>'2009-MART'!EJ9</f>
        <v>380</v>
      </c>
      <c r="D21" s="70">
        <f>'2009-MART'!EK9</f>
        <v>5</v>
      </c>
      <c r="E21" s="70">
        <f>'2010-MART'!DH18+'2010-MART'!DI18</f>
        <v>0</v>
      </c>
      <c r="F21" s="70">
        <f>'2010-MART'!DG18</f>
        <v>924</v>
      </c>
      <c r="G21" s="70">
        <f>'2010-MART'!DF18</f>
        <v>0</v>
      </c>
      <c r="H21" s="70">
        <f>'2011-MART'!CV19+'2011-MART'!CW19</f>
        <v>0</v>
      </c>
      <c r="I21" s="70">
        <f>'2011-MART'!CU19</f>
        <v>9031</v>
      </c>
      <c r="J21" s="70">
        <f>'2011-MART'!CT19</f>
        <v>0</v>
      </c>
      <c r="K21" s="69">
        <f t="shared" si="0"/>
        <v>106.71140939597316</v>
      </c>
      <c r="L21" s="69">
        <f t="shared" si="1"/>
        <v>877.3809523809524</v>
      </c>
      <c r="N21" s="12"/>
    </row>
    <row r="22" spans="1:14" ht="12.75">
      <c r="A22" s="72" t="s">
        <v>9</v>
      </c>
      <c r="B22" s="70">
        <f>'2009-MART'!EI7</f>
        <v>2050</v>
      </c>
      <c r="C22" s="70">
        <f>'2009-MART'!EJ7</f>
        <v>1011</v>
      </c>
      <c r="D22" s="70">
        <f>'2009-MART'!EK7</f>
        <v>40</v>
      </c>
      <c r="E22" s="70">
        <f>'2010-MART'!DH19+'2010-MART'!DI19</f>
        <v>0</v>
      </c>
      <c r="F22" s="70">
        <f>'2010-MART'!DG19</f>
        <v>8772</v>
      </c>
      <c r="G22" s="70">
        <f>'2010-MART'!DF19</f>
        <v>0</v>
      </c>
      <c r="H22" s="70">
        <f>'2011-MART'!CV20+'2011-MART'!CW20</f>
        <v>318958</v>
      </c>
      <c r="I22" s="70">
        <f>'2011-MART'!CU20</f>
        <v>70884</v>
      </c>
      <c r="J22" s="70">
        <f>'2011-MART'!CT20</f>
        <v>33860</v>
      </c>
      <c r="K22" s="69">
        <f t="shared" si="0"/>
        <v>182.87649145436956</v>
      </c>
      <c r="L22" s="69">
        <f t="shared" si="1"/>
        <v>4730.164158686731</v>
      </c>
      <c r="N22" s="12"/>
    </row>
    <row r="23" spans="1:14" ht="12.75" hidden="1">
      <c r="A23" s="73" t="s">
        <v>12</v>
      </c>
      <c r="B23" s="70" t="str">
        <f>'2009-MART'!EI11</f>
        <v>-</v>
      </c>
      <c r="C23" s="70" t="str">
        <f>'2009-MART'!EJ11</f>
        <v>-</v>
      </c>
      <c r="D23" s="70" t="str">
        <f>'2009-MART'!EK11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'2009-MART'!EI13</f>
        <v>-</v>
      </c>
      <c r="C24" s="70" t="str">
        <f>'2009-MART'!EJ13</f>
        <v>-</v>
      </c>
      <c r="D24" s="70" t="str">
        <f>'2009-MART'!EK13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198600</v>
      </c>
      <c r="C25" s="87">
        <f t="shared" si="2"/>
        <v>42550</v>
      </c>
      <c r="D25" s="87">
        <f t="shared" si="2"/>
        <v>6652</v>
      </c>
      <c r="E25" s="87">
        <f t="shared" si="2"/>
        <v>195521</v>
      </c>
      <c r="F25" s="87">
        <f t="shared" si="2"/>
        <v>58914</v>
      </c>
      <c r="G25" s="87">
        <f t="shared" si="2"/>
        <v>23082</v>
      </c>
      <c r="H25" s="87">
        <f t="shared" si="2"/>
        <v>637916</v>
      </c>
      <c r="I25" s="87">
        <f t="shared" si="2"/>
        <v>140348</v>
      </c>
      <c r="J25" s="87">
        <f t="shared" si="2"/>
        <v>67720</v>
      </c>
      <c r="K25" s="88">
        <f>(((E25+F25+G25)/(B25+C25+D25))-1)*100</f>
        <v>11.991428640608227</v>
      </c>
      <c r="L25" s="88">
        <f>(((H25+I25+J25)/(E25+F25+G25))-1)*100</f>
        <v>204.84042419022978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'2009-MART'!EB4</f>
        <v>2798</v>
      </c>
      <c r="C33" s="68">
        <f>'2010-MART'!EB4</f>
        <v>7845</v>
      </c>
      <c r="D33" s="70">
        <f>'2011-MART'!DO4</f>
        <v>5100</v>
      </c>
      <c r="E33" s="69">
        <f>((C33/B33)-1)*100</f>
        <v>180.37884203002145</v>
      </c>
      <c r="F33" s="69">
        <f>((D33/C33)-1)*100</f>
        <v>-34.990439770554495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'2009-MART'!EB5</f>
        <v>8715</v>
      </c>
      <c r="C35" s="68">
        <f>'2010-MART'!EB5</f>
        <v>11452</v>
      </c>
      <c r="D35" s="70">
        <f>'2011-MART'!DO5</f>
        <v>14334</v>
      </c>
      <c r="E35" s="69">
        <f t="shared" si="3"/>
        <v>31.40562248995984</v>
      </c>
      <c r="F35" s="69">
        <f t="shared" si="4"/>
        <v>25.16590988473628</v>
      </c>
    </row>
    <row r="36" spans="1:6" ht="12.75">
      <c r="A36" s="67" t="s">
        <v>31</v>
      </c>
      <c r="B36" s="68">
        <f>'2009-MART'!EB6</f>
        <v>3535</v>
      </c>
      <c r="C36" s="68">
        <f>'2010-MART'!EB6</f>
        <v>2899</v>
      </c>
      <c r="D36" s="70">
        <f>'2011-MART'!DO6</f>
        <v>6547</v>
      </c>
      <c r="E36" s="69">
        <f t="shared" si="3"/>
        <v>-17.991513437057993</v>
      </c>
      <c r="F36" s="69">
        <f t="shared" si="4"/>
        <v>125.83649534322178</v>
      </c>
    </row>
    <row r="37" spans="1:6" ht="12.75">
      <c r="A37" s="72" t="s">
        <v>11</v>
      </c>
      <c r="B37" s="68">
        <f>'2009-MART'!EB7</f>
        <v>5099</v>
      </c>
      <c r="C37" s="68">
        <f>'2010-MART'!EB7</f>
        <v>5680</v>
      </c>
      <c r="D37" s="70">
        <f>'2011-MART'!DO7</f>
        <v>4486</v>
      </c>
      <c r="E37" s="69">
        <f t="shared" si="3"/>
        <v>11.394391057070008</v>
      </c>
      <c r="F37" s="69">
        <f t="shared" si="4"/>
        <v>-21.02112676056338</v>
      </c>
    </row>
    <row r="38" spans="1:6" ht="12.75">
      <c r="A38" s="72" t="s">
        <v>5</v>
      </c>
      <c r="B38" s="68">
        <f>'2009-MART'!EB8</f>
        <v>13071</v>
      </c>
      <c r="C38" s="68">
        <f>'2010-MART'!EB8</f>
        <v>14193</v>
      </c>
      <c r="D38" s="70">
        <f>'2011-MART'!DO8</f>
        <v>41464</v>
      </c>
      <c r="E38" s="69">
        <f t="shared" si="3"/>
        <v>8.583887996327743</v>
      </c>
      <c r="F38" s="69">
        <f t="shared" si="4"/>
        <v>192.14401465511168</v>
      </c>
    </row>
    <row r="39" spans="1:6" ht="12.75">
      <c r="A39" s="73" t="s">
        <v>13</v>
      </c>
      <c r="B39" s="68">
        <f>'2009-MART'!EB9</f>
        <v>139972</v>
      </c>
      <c r="C39" s="68">
        <f>'2010-MART'!EB9</f>
        <v>136536</v>
      </c>
      <c r="D39" s="70">
        <f>'2011-MART'!DO9</f>
        <v>197488</v>
      </c>
      <c r="E39" s="69">
        <f t="shared" si="3"/>
        <v>-2.4547766696196405</v>
      </c>
      <c r="F39" s="69">
        <f t="shared" si="4"/>
        <v>44.641706216675445</v>
      </c>
    </row>
    <row r="40" spans="1:6" ht="12.75">
      <c r="A40" s="72" t="s">
        <v>14</v>
      </c>
      <c r="B40" s="68">
        <f>'2009-MART'!EB10</f>
        <v>30366</v>
      </c>
      <c r="C40" s="68">
        <f>'2010-MART'!EB10</f>
        <v>27312</v>
      </c>
      <c r="D40" s="70">
        <f>'2011-MART'!DO10</f>
        <v>48592</v>
      </c>
      <c r="E40" s="69">
        <f t="shared" si="3"/>
        <v>-10.057300928670221</v>
      </c>
      <c r="F40" s="69">
        <f t="shared" si="4"/>
        <v>77.9144698301113</v>
      </c>
    </row>
    <row r="41" spans="1:6" ht="12.75">
      <c r="A41" s="73" t="s">
        <v>15</v>
      </c>
      <c r="B41" s="68">
        <f>'2009-MART'!EB11</f>
        <v>4569</v>
      </c>
      <c r="C41" s="68">
        <f>'2010-MART'!EB11</f>
        <v>5344</v>
      </c>
      <c r="D41" s="70">
        <f>'2011-MART'!DO11</f>
        <v>11326</v>
      </c>
      <c r="E41" s="69">
        <f t="shared" si="3"/>
        <v>16.962136134821627</v>
      </c>
      <c r="F41" s="69">
        <f t="shared" si="4"/>
        <v>111.938622754491</v>
      </c>
    </row>
    <row r="42" spans="1:6" ht="12.75">
      <c r="A42" s="73" t="s">
        <v>6</v>
      </c>
      <c r="B42" s="68">
        <f>'2009-MART'!EB12</f>
        <v>957</v>
      </c>
      <c r="C42" s="68">
        <f>'2010-MART'!EB12</f>
        <v>3014</v>
      </c>
      <c r="D42" s="70">
        <f>'2011-MART'!DO12</f>
        <v>2338</v>
      </c>
      <c r="E42" s="69">
        <f t="shared" si="3"/>
        <v>214.94252873563218</v>
      </c>
      <c r="F42" s="69">
        <f t="shared" si="4"/>
        <v>-22.428666224286665</v>
      </c>
    </row>
    <row r="43" spans="1:6" ht="12.75">
      <c r="A43" s="72" t="s">
        <v>16</v>
      </c>
      <c r="B43" s="68">
        <f>'2009-MART'!EB13</f>
        <v>16059</v>
      </c>
      <c r="C43" s="68">
        <f>'2010-MART'!EB13</f>
        <v>32701</v>
      </c>
      <c r="D43" s="70">
        <f>'2011-MART'!DO13</f>
        <v>55857</v>
      </c>
      <c r="E43" s="69">
        <f t="shared" si="3"/>
        <v>103.63036303630362</v>
      </c>
      <c r="F43" s="69">
        <f t="shared" si="4"/>
        <v>70.81129017461241</v>
      </c>
    </row>
    <row r="44" spans="1:6" ht="12.75">
      <c r="A44" s="73" t="s">
        <v>17</v>
      </c>
      <c r="B44" s="68">
        <f>'2009-MART'!EB14</f>
        <v>13335</v>
      </c>
      <c r="C44" s="68">
        <f>'2010-MART'!EB14</f>
        <v>12106</v>
      </c>
      <c r="D44" s="70">
        <f>'2011-MART'!DO14</f>
        <v>16425</v>
      </c>
      <c r="E44" s="69">
        <f t="shared" si="3"/>
        <v>-9.216347956505434</v>
      </c>
      <c r="F44" s="69">
        <f t="shared" si="4"/>
        <v>35.67652403766728</v>
      </c>
    </row>
    <row r="45" spans="1:6" ht="12.75">
      <c r="A45" s="72" t="s">
        <v>18</v>
      </c>
      <c r="B45" s="68">
        <f>'2009-MART'!EB15</f>
        <v>2600</v>
      </c>
      <c r="C45" s="68">
        <f>'2010-MART'!EB15</f>
        <v>4391</v>
      </c>
      <c r="D45" s="70">
        <f>'2011-MART'!DO15</f>
        <v>4380</v>
      </c>
      <c r="E45" s="69">
        <f t="shared" si="3"/>
        <v>68.88461538461539</v>
      </c>
      <c r="F45" s="69">
        <f t="shared" si="4"/>
        <v>-0.25051241175131356</v>
      </c>
    </row>
    <row r="46" spans="1:6" ht="12.75">
      <c r="A46" s="72" t="s">
        <v>7</v>
      </c>
      <c r="B46" s="68">
        <f>'2009-MART'!EB16</f>
        <v>2924</v>
      </c>
      <c r="C46" s="68">
        <f>'2010-MART'!EB16</f>
        <v>3442</v>
      </c>
      <c r="D46" s="70">
        <f>'2011-MART'!DO16</f>
        <v>3973</v>
      </c>
      <c r="E46" s="69">
        <f t="shared" si="3"/>
        <v>17.715458276333784</v>
      </c>
      <c r="F46" s="69">
        <f t="shared" si="4"/>
        <v>15.427077280650781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'2009-MART'!EB17</f>
        <v>254</v>
      </c>
      <c r="C48" s="68">
        <f>'2010-MART'!EB17</f>
        <v>906</v>
      </c>
      <c r="D48" s="70">
        <f>'2011-MART'!DO17</f>
        <v>941</v>
      </c>
      <c r="E48" s="69">
        <f t="shared" si="3"/>
        <v>256.6929133858268</v>
      </c>
      <c r="F48" s="69">
        <f t="shared" si="4"/>
        <v>3.863134657836653</v>
      </c>
    </row>
    <row r="49" spans="1:6" ht="12.75">
      <c r="A49" s="73" t="s">
        <v>10</v>
      </c>
      <c r="B49" s="68">
        <f>'2009-MART'!EB18</f>
        <v>447</v>
      </c>
      <c r="C49" s="68">
        <f>'2010-MART'!EB18</f>
        <v>924</v>
      </c>
      <c r="D49" s="70">
        <f>'2011-MART'!DO18</f>
        <v>1420</v>
      </c>
      <c r="E49" s="69">
        <f t="shared" si="3"/>
        <v>106.71140939597316</v>
      </c>
      <c r="F49" s="69">
        <f t="shared" si="4"/>
        <v>53.67965367965368</v>
      </c>
    </row>
    <row r="50" spans="1:6" ht="13.5" thickBot="1">
      <c r="A50" s="72" t="s">
        <v>9</v>
      </c>
      <c r="B50" s="68">
        <f>'2009-MART'!EB19</f>
        <v>3101</v>
      </c>
      <c r="C50" s="68">
        <f>'2010-MART'!EB19</f>
        <v>8772</v>
      </c>
      <c r="D50" s="70">
        <f>'2011-MART'!DO19</f>
        <v>9031</v>
      </c>
      <c r="E50" s="69">
        <f t="shared" si="3"/>
        <v>182.87649145436956</v>
      </c>
      <c r="F50" s="69">
        <f t="shared" si="4"/>
        <v>2.9525763793889714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247802</v>
      </c>
      <c r="C53" s="131">
        <f>SUM(C33:C52)</f>
        <v>277517</v>
      </c>
      <c r="D53" s="132">
        <f>SUM(D33:D52)</f>
        <v>423702</v>
      </c>
      <c r="E53" s="133">
        <f t="shared" si="3"/>
        <v>11.991428640608227</v>
      </c>
      <c r="F53" s="133">
        <f t="shared" si="4"/>
        <v>52.67605227787848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'2009-MART'!EB27</f>
        <v>6480</v>
      </c>
      <c r="C60" s="92">
        <f>'2010-MART'!EB27</f>
        <v>6488</v>
      </c>
      <c r="D60" s="92">
        <f>'2011-MART'!DO27</f>
        <v>8548</v>
      </c>
      <c r="E60" s="93">
        <f>((C60/B60)-1)*100</f>
        <v>0.12345679012346622</v>
      </c>
      <c r="F60" s="93">
        <f>((D60/C60)-1)*100</f>
        <v>31.750924784217016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'2009-MART'!EB28</f>
        <v>0</v>
      </c>
      <c r="C62" s="94">
        <f>'2010-MART'!EB28</f>
        <v>0</v>
      </c>
      <c r="D62" s="94">
        <f>'2011-MART'!DO28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'2009-MART'!EB29</f>
        <v>6948</v>
      </c>
      <c r="C63" s="94">
        <f>'2010-MART'!EB29</f>
        <v>3636</v>
      </c>
      <c r="D63" s="94">
        <f>'2011-MART'!DO29</f>
        <v>12573</v>
      </c>
      <c r="E63" s="69">
        <f t="shared" si="5"/>
        <v>-47.668393782383426</v>
      </c>
      <c r="F63" s="69">
        <f t="shared" si="6"/>
        <v>245.7920792079208</v>
      </c>
    </row>
    <row r="64" spans="1:6" ht="12.75">
      <c r="A64" s="25" t="s">
        <v>11</v>
      </c>
      <c r="B64" s="94">
        <f>'2009-MART'!EB36</f>
        <v>11541</v>
      </c>
      <c r="C64" s="94">
        <f>'2010-MART'!EB30</f>
        <v>9000</v>
      </c>
      <c r="D64" s="94">
        <f>'2011-MART'!DO30</f>
        <v>12678</v>
      </c>
      <c r="E64" s="69">
        <f t="shared" si="5"/>
        <v>-22.017156225630362</v>
      </c>
      <c r="F64" s="69">
        <f t="shared" si="6"/>
        <v>40.866666666666674</v>
      </c>
    </row>
    <row r="65" spans="1:6" ht="12.75">
      <c r="A65" s="23" t="s">
        <v>5</v>
      </c>
      <c r="B65" s="94">
        <f>'2009-MART'!EB30</f>
        <v>22000</v>
      </c>
      <c r="C65" s="94">
        <f>'2010-MART'!EB31</f>
        <v>26881</v>
      </c>
      <c r="D65" s="94">
        <f>'2011-MART'!DO31</f>
        <v>49670</v>
      </c>
      <c r="E65" s="69">
        <f t="shared" si="5"/>
        <v>22.186363636363637</v>
      </c>
      <c r="F65" s="69">
        <f t="shared" si="6"/>
        <v>84.77735203303449</v>
      </c>
    </row>
    <row r="66" spans="1:6" ht="12.75">
      <c r="A66" s="23" t="s">
        <v>13</v>
      </c>
      <c r="B66" s="94">
        <f>'2009-MART'!EB37</f>
        <v>277760</v>
      </c>
      <c r="C66" s="94">
        <f>'2010-MART'!EB32</f>
        <v>323680</v>
      </c>
      <c r="D66" s="94">
        <f>'2011-MART'!DO32</f>
        <v>614570</v>
      </c>
      <c r="E66" s="69">
        <f t="shared" si="5"/>
        <v>16.532258064516125</v>
      </c>
      <c r="F66" s="69">
        <f t="shared" si="6"/>
        <v>89.86962432031635</v>
      </c>
    </row>
    <row r="67" spans="1:6" ht="12.75">
      <c r="A67" s="23" t="s">
        <v>14</v>
      </c>
      <c r="B67" s="94">
        <f>'2009-MART'!EB38</f>
        <v>22500</v>
      </c>
      <c r="C67" s="94">
        <f>'2010-MART'!EB33</f>
        <v>21300</v>
      </c>
      <c r="D67" s="94">
        <f>'2011-MART'!DO33</f>
        <v>57545</v>
      </c>
      <c r="E67" s="69">
        <f t="shared" si="5"/>
        <v>-5.333333333333334</v>
      </c>
      <c r="F67" s="69">
        <f t="shared" si="6"/>
        <v>170.1643192488263</v>
      </c>
    </row>
    <row r="68" spans="1:6" ht="12.75">
      <c r="A68" s="23" t="s">
        <v>15</v>
      </c>
      <c r="B68" s="94">
        <f>'2009-MART'!EB39</f>
        <v>56250</v>
      </c>
      <c r="C68" s="94">
        <f>'2010-MART'!EB34</f>
        <v>63750</v>
      </c>
      <c r="D68" s="94">
        <f>'2011-MART'!DO34</f>
        <v>140985</v>
      </c>
      <c r="E68" s="69">
        <f t="shared" si="5"/>
        <v>13.33333333333333</v>
      </c>
      <c r="F68" s="69">
        <f t="shared" si="6"/>
        <v>121.15294117647059</v>
      </c>
    </row>
    <row r="69" spans="1:6" ht="12.75">
      <c r="A69" s="23" t="s">
        <v>6</v>
      </c>
      <c r="B69" s="94">
        <f>'2009-MART'!EB31</f>
        <v>2295</v>
      </c>
      <c r="C69" s="94">
        <f>'2010-MART'!EB35</f>
        <v>7270</v>
      </c>
      <c r="D69" s="94">
        <f>'2011-MART'!DO35</f>
        <v>3380</v>
      </c>
      <c r="E69" s="69">
        <f t="shared" si="5"/>
        <v>216.7755991285403</v>
      </c>
      <c r="F69" s="69">
        <f t="shared" si="6"/>
        <v>-53.50756533700138</v>
      </c>
    </row>
    <row r="70" spans="1:6" ht="12.75">
      <c r="A70" s="23" t="s">
        <v>16</v>
      </c>
      <c r="B70" s="94">
        <f>'2009-MART'!EB40</f>
        <v>47120</v>
      </c>
      <c r="C70" s="94">
        <f>'2010-MART'!EB36</f>
        <v>63520</v>
      </c>
      <c r="D70" s="94">
        <f>'2011-MART'!DO36</f>
        <v>92400</v>
      </c>
      <c r="E70" s="69">
        <f t="shared" si="5"/>
        <v>34.804753820033966</v>
      </c>
      <c r="F70" s="69">
        <f t="shared" si="6"/>
        <v>45.46599496221661</v>
      </c>
    </row>
    <row r="71" spans="1:6" ht="12.75">
      <c r="A71" s="23" t="s">
        <v>17</v>
      </c>
      <c r="B71" s="94">
        <f>'2009-MART'!EB41</f>
        <v>17415</v>
      </c>
      <c r="C71" s="94">
        <f>'2010-MART'!EB37</f>
        <v>22935</v>
      </c>
      <c r="D71" s="94">
        <f>'2011-MART'!DO37</f>
        <v>38495</v>
      </c>
      <c r="E71" s="69">
        <f t="shared" si="5"/>
        <v>31.696813092161925</v>
      </c>
      <c r="F71" s="69">
        <f t="shared" si="6"/>
        <v>67.84390669282756</v>
      </c>
    </row>
    <row r="72" spans="1:6" ht="12.75">
      <c r="A72" s="23" t="s">
        <v>18</v>
      </c>
      <c r="B72" s="94">
        <f>'2009-MART'!EB42</f>
        <v>2780</v>
      </c>
      <c r="C72" s="94">
        <f>'2010-MART'!EB38</f>
        <v>6155</v>
      </c>
      <c r="D72" s="94">
        <f>'2011-MART'!DO38</f>
        <v>8675</v>
      </c>
      <c r="E72" s="69">
        <f t="shared" si="5"/>
        <v>121.4028776978417</v>
      </c>
      <c r="F72" s="69">
        <f t="shared" si="6"/>
        <v>40.94232331437855</v>
      </c>
    </row>
    <row r="73" spans="1:6" ht="12.75">
      <c r="A73" s="23" t="s">
        <v>7</v>
      </c>
      <c r="B73" s="94">
        <f>'2009-MART'!EB32</f>
        <v>4248</v>
      </c>
      <c r="C73" s="94">
        <f>'2010-MART'!EB39</f>
        <v>4431</v>
      </c>
      <c r="D73" s="94">
        <f>'2011-MART'!DO39</f>
        <v>6678</v>
      </c>
      <c r="E73" s="69">
        <f t="shared" si="5"/>
        <v>4.307909604519766</v>
      </c>
      <c r="F73" s="69">
        <f t="shared" si="6"/>
        <v>50.71090047393365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'2009-MART'!EB33</f>
        <v>174</v>
      </c>
      <c r="C75" s="94">
        <f>'2010-MART'!EB40</f>
        <v>0</v>
      </c>
      <c r="D75" s="94">
        <f>'2011-MART'!DO40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'2009-MART'!EB35</f>
        <v>186</v>
      </c>
      <c r="C76" s="94">
        <f>'2010-MART'!EB41</f>
        <v>0</v>
      </c>
      <c r="D76" s="94">
        <f>'2011-MART'!DO41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'2009-MART'!EB34</f>
        <v>6150</v>
      </c>
      <c r="C77" s="94">
        <f>'2010-MART'!EB42</f>
        <v>0</v>
      </c>
      <c r="D77" s="94">
        <f>'2011-MART'!DO42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483847</v>
      </c>
      <c r="C80" s="136">
        <f>SUM(C60:C79)</f>
        <v>559046</v>
      </c>
      <c r="D80" s="136">
        <f>SUM(D60:D79)</f>
        <v>1046197</v>
      </c>
      <c r="E80" s="133">
        <f>((C80/B80)-1)*100</f>
        <v>15.541896508607067</v>
      </c>
      <c r="F80" s="133">
        <f>((D80/C80)-1)*100</f>
        <v>87.13969870100135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2011-04-12T06:14:24Z</dcterms:modified>
  <cp:category/>
  <cp:version/>
  <cp:contentType/>
  <cp:contentStatus/>
</cp:coreProperties>
</file>